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25" windowWidth="27495" windowHeight="14760"/>
  </bookViews>
  <sheets>
    <sheet name="Rekapitulace stavby" sheetId="1" r:id="rId1"/>
    <sheet name="01 - Stavební část" sheetId="2" r:id="rId2"/>
    <sheet name="02 - Ochrana před bleskem" sheetId="3" r:id="rId3"/>
    <sheet name="03 - Venkovní úpravy el.i..." sheetId="4" r:id="rId4"/>
    <sheet name="04 - střešní plášť" sheetId="5" r:id="rId5"/>
    <sheet name="05 - VRN" sheetId="6" r:id="rId6"/>
    <sheet name="Pokyny pro vyplnění" sheetId="7" r:id="rId7"/>
  </sheets>
  <definedNames>
    <definedName name="_xlnm._FilterDatabase" localSheetId="1" hidden="1">'01 - Stavební část'!$C$102:$K$895</definedName>
    <definedName name="_xlnm._FilterDatabase" localSheetId="2" hidden="1">'02 - Ochrana před bleskem'!$C$75:$K$114</definedName>
    <definedName name="_xlnm._FilterDatabase" localSheetId="3" hidden="1">'03 - Venkovní úpravy el.i...'!$C$75:$K$108</definedName>
    <definedName name="_xlnm._FilterDatabase" localSheetId="4" hidden="1">'04 - střešní plášť'!$C$75:$K$130</definedName>
    <definedName name="_xlnm._FilterDatabase" localSheetId="5" hidden="1">'05 - VRN'!$C$80:$K$110</definedName>
    <definedName name="_xlnm.Print_Titles" localSheetId="1">'01 - Stavební část'!$102:$102</definedName>
    <definedName name="_xlnm.Print_Titles" localSheetId="2">'02 - Ochrana před bleskem'!$75:$75</definedName>
    <definedName name="_xlnm.Print_Titles" localSheetId="3">'03 - Venkovní úpravy el.i...'!$75:$75</definedName>
    <definedName name="_xlnm.Print_Titles" localSheetId="4">'04 - střešní plášť'!$75:$75</definedName>
    <definedName name="_xlnm.Print_Titles" localSheetId="5">'05 - VRN'!$80:$80</definedName>
    <definedName name="_xlnm.Print_Titles" localSheetId="0">'Rekapitulace stavby'!$49:$49</definedName>
    <definedName name="_xlnm.Print_Area" localSheetId="1">'01 - Stavební část'!$C$4:$J$36,'01 - Stavební část'!$C$42:$J$84,'01 - Stavební část'!$C$90:$K$895</definedName>
    <definedName name="_xlnm.Print_Area" localSheetId="2">'02 - Ochrana před bleskem'!$C$4:$J$36,'02 - Ochrana před bleskem'!$C$42:$J$57,'02 - Ochrana před bleskem'!$C$63:$K$114</definedName>
    <definedName name="_xlnm.Print_Area" localSheetId="3">'03 - Venkovní úpravy el.i...'!$C$4:$J$36,'03 - Venkovní úpravy el.i...'!$C$42:$J$57,'03 - Venkovní úpravy el.i...'!$C$63:$K$108</definedName>
    <definedName name="_xlnm.Print_Area" localSheetId="4">'04 - střešní plášť'!$C$4:$J$36,'04 - střešní plášť'!$C$42:$J$57,'04 - střešní plášť'!$C$63:$K$130</definedName>
    <definedName name="_xlnm.Print_Area" localSheetId="5">'05 - VRN'!$C$4:$J$36,'05 - VRN'!$C$42:$J$62,'05 - VRN'!$C$68:$K$110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stavby'!$C$39:$AQ$57</definedName>
  </definedNames>
  <calcPr calcId="145621"/>
</workbook>
</file>

<file path=xl/calcChain.xml><?xml version="1.0" encoding="utf-8"?>
<calcChain xmlns="http://schemas.openxmlformats.org/spreadsheetml/2006/main">
  <c r="AY56" i="1" l="1"/>
  <c r="AX56" i="1"/>
  <c r="BI109" i="6"/>
  <c r="BH109" i="6"/>
  <c r="BG109" i="6"/>
  <c r="BF109" i="6"/>
  <c r="T109" i="6"/>
  <c r="T108" i="6" s="1"/>
  <c r="R109" i="6"/>
  <c r="R108" i="6" s="1"/>
  <c r="P109" i="6"/>
  <c r="P108" i="6" s="1"/>
  <c r="BK109" i="6"/>
  <c r="BK108" i="6" s="1"/>
  <c r="J108" i="6" s="1"/>
  <c r="J61" i="6" s="1"/>
  <c r="J109" i="6"/>
  <c r="BE109" i="6"/>
  <c r="BI106" i="6"/>
  <c r="BH106" i="6"/>
  <c r="BG106" i="6"/>
  <c r="BF106" i="6"/>
  <c r="T106" i="6"/>
  <c r="R106" i="6"/>
  <c r="P106" i="6"/>
  <c r="BK106" i="6"/>
  <c r="J106" i="6"/>
  <c r="BE106" i="6"/>
  <c r="BI104" i="6"/>
  <c r="BH104" i="6"/>
  <c r="BG104" i="6"/>
  <c r="BF104" i="6"/>
  <c r="T104" i="6"/>
  <c r="T103" i="6" s="1"/>
  <c r="R104" i="6"/>
  <c r="R103" i="6"/>
  <c r="P104" i="6"/>
  <c r="P103" i="6" s="1"/>
  <c r="BK104" i="6"/>
  <c r="BK103" i="6"/>
  <c r="J103" i="6"/>
  <c r="J60" i="6" s="1"/>
  <c r="J104" i="6"/>
  <c r="BE104" i="6"/>
  <c r="BI101" i="6"/>
  <c r="BH101" i="6"/>
  <c r="BG101" i="6"/>
  <c r="BF101" i="6"/>
  <c r="T101" i="6"/>
  <c r="T98" i="6" s="1"/>
  <c r="R101" i="6"/>
  <c r="P101" i="6"/>
  <c r="BK101" i="6"/>
  <c r="J101" i="6"/>
  <c r="BE101" i="6" s="1"/>
  <c r="BI99" i="6"/>
  <c r="BH99" i="6"/>
  <c r="BG99" i="6"/>
  <c r="BF99" i="6"/>
  <c r="T99" i="6"/>
  <c r="R99" i="6"/>
  <c r="R98" i="6" s="1"/>
  <c r="P99" i="6"/>
  <c r="P98" i="6"/>
  <c r="BK99" i="6"/>
  <c r="BK98" i="6" s="1"/>
  <c r="J99" i="6"/>
  <c r="BE99" i="6"/>
  <c r="BI96" i="6"/>
  <c r="BH96" i="6"/>
  <c r="BG96" i="6"/>
  <c r="BF96" i="6"/>
  <c r="T96" i="6"/>
  <c r="R96" i="6"/>
  <c r="P96" i="6"/>
  <c r="BK96" i="6"/>
  <c r="J96" i="6"/>
  <c r="BE96" i="6"/>
  <c r="BI94" i="6"/>
  <c r="BH94" i="6"/>
  <c r="BG94" i="6"/>
  <c r="BF94" i="6"/>
  <c r="T94" i="6"/>
  <c r="R94" i="6"/>
  <c r="P94" i="6"/>
  <c r="BK94" i="6"/>
  <c r="J94" i="6"/>
  <c r="BE94" i="6" s="1"/>
  <c r="BI92" i="6"/>
  <c r="BH92" i="6"/>
  <c r="BG92" i="6"/>
  <c r="BF92" i="6"/>
  <c r="T92" i="6"/>
  <c r="R92" i="6"/>
  <c r="P92" i="6"/>
  <c r="BK92" i="6"/>
  <c r="J92" i="6"/>
  <c r="BE92" i="6"/>
  <c r="BI90" i="6"/>
  <c r="BH90" i="6"/>
  <c r="BG90" i="6"/>
  <c r="BF90" i="6"/>
  <c r="T90" i="6"/>
  <c r="R90" i="6"/>
  <c r="P90" i="6"/>
  <c r="BK90" i="6"/>
  <c r="J90" i="6"/>
  <c r="BE90" i="6" s="1"/>
  <c r="BI88" i="6"/>
  <c r="BH88" i="6"/>
  <c r="BG88" i="6"/>
  <c r="BF88" i="6"/>
  <c r="T88" i="6"/>
  <c r="R88" i="6"/>
  <c r="P88" i="6"/>
  <c r="BK88" i="6"/>
  <c r="J88" i="6"/>
  <c r="BE88" i="6"/>
  <c r="BI86" i="6"/>
  <c r="F34" i="6" s="1"/>
  <c r="BD56" i="1" s="1"/>
  <c r="BH86" i="6"/>
  <c r="BG86" i="6"/>
  <c r="BF86" i="6"/>
  <c r="T86" i="6"/>
  <c r="R86" i="6"/>
  <c r="P86" i="6"/>
  <c r="BK86" i="6"/>
  <c r="J86" i="6"/>
  <c r="BE86" i="6" s="1"/>
  <c r="BI84" i="6"/>
  <c r="BH84" i="6"/>
  <c r="F33" i="6"/>
  <c r="BC56" i="1"/>
  <c r="BG84" i="6"/>
  <c r="F32" i="6" s="1"/>
  <c r="BB56" i="1" s="1"/>
  <c r="BF84" i="6"/>
  <c r="F31" i="6" s="1"/>
  <c r="BA56" i="1" s="1"/>
  <c r="J31" i="6"/>
  <c r="AW56" i="1" s="1"/>
  <c r="T84" i="6"/>
  <c r="T83" i="6" s="1"/>
  <c r="R84" i="6"/>
  <c r="R83" i="6" s="1"/>
  <c r="R82" i="6" s="1"/>
  <c r="R81" i="6" s="1"/>
  <c r="P84" i="6"/>
  <c r="P83" i="6" s="1"/>
  <c r="BK84" i="6"/>
  <c r="BK83" i="6"/>
  <c r="J83" i="6"/>
  <c r="J58" i="6" s="1"/>
  <c r="J84" i="6"/>
  <c r="BE84" i="6"/>
  <c r="J77" i="6"/>
  <c r="F77" i="6"/>
  <c r="F75" i="6"/>
  <c r="E73" i="6"/>
  <c r="J51" i="6"/>
  <c r="F51" i="6"/>
  <c r="F49" i="6"/>
  <c r="E47" i="6"/>
  <c r="J18" i="6"/>
  <c r="E18" i="6"/>
  <c r="F78" i="6" s="1"/>
  <c r="F52" i="6"/>
  <c r="J17" i="6"/>
  <c r="J12" i="6"/>
  <c r="J75" i="6" s="1"/>
  <c r="J49" i="6"/>
  <c r="E7" i="6"/>
  <c r="E71" i="6" s="1"/>
  <c r="AY55" i="1"/>
  <c r="AX55" i="1"/>
  <c r="BI129" i="5"/>
  <c r="BH129" i="5"/>
  <c r="BG129" i="5"/>
  <c r="BF129" i="5"/>
  <c r="T129" i="5"/>
  <c r="R129" i="5"/>
  <c r="P129" i="5"/>
  <c r="BK129" i="5"/>
  <c r="J129" i="5"/>
  <c r="BE129" i="5" s="1"/>
  <c r="BI127" i="5"/>
  <c r="BH127" i="5"/>
  <c r="BG127" i="5"/>
  <c r="BF127" i="5"/>
  <c r="T127" i="5"/>
  <c r="R127" i="5"/>
  <c r="P127" i="5"/>
  <c r="BK127" i="5"/>
  <c r="J127" i="5"/>
  <c r="BE127" i="5"/>
  <c r="BI125" i="5"/>
  <c r="BH125" i="5"/>
  <c r="BG125" i="5"/>
  <c r="BF125" i="5"/>
  <c r="T125" i="5"/>
  <c r="R125" i="5"/>
  <c r="P125" i="5"/>
  <c r="BK125" i="5"/>
  <c r="J125" i="5"/>
  <c r="BE125" i="5"/>
  <c r="BI123" i="5"/>
  <c r="BH123" i="5"/>
  <c r="BG123" i="5"/>
  <c r="BF123" i="5"/>
  <c r="T123" i="5"/>
  <c r="R123" i="5"/>
  <c r="P123" i="5"/>
  <c r="BK123" i="5"/>
  <c r="J123" i="5"/>
  <c r="BE123" i="5"/>
  <c r="BI121" i="5"/>
  <c r="BH121" i="5"/>
  <c r="BG121" i="5"/>
  <c r="BF121" i="5"/>
  <c r="T121" i="5"/>
  <c r="R121" i="5"/>
  <c r="P121" i="5"/>
  <c r="BK121" i="5"/>
  <c r="J121" i="5"/>
  <c r="BE121" i="5"/>
  <c r="BI119" i="5"/>
  <c r="BH119" i="5"/>
  <c r="BG119" i="5"/>
  <c r="BF119" i="5"/>
  <c r="T119" i="5"/>
  <c r="R119" i="5"/>
  <c r="P119" i="5"/>
  <c r="BK119" i="5"/>
  <c r="J119" i="5"/>
  <c r="BE119" i="5"/>
  <c r="BI117" i="5"/>
  <c r="BH117" i="5"/>
  <c r="BG117" i="5"/>
  <c r="BF117" i="5"/>
  <c r="T117" i="5"/>
  <c r="R117" i="5"/>
  <c r="P117" i="5"/>
  <c r="BK117" i="5"/>
  <c r="J117" i="5"/>
  <c r="BE117" i="5"/>
  <c r="BI115" i="5"/>
  <c r="BH115" i="5"/>
  <c r="BG115" i="5"/>
  <c r="BF115" i="5"/>
  <c r="T115" i="5"/>
  <c r="R115" i="5"/>
  <c r="P115" i="5"/>
  <c r="BK115" i="5"/>
  <c r="J115" i="5"/>
  <c r="BE115" i="5"/>
  <c r="BI113" i="5"/>
  <c r="BH113" i="5"/>
  <c r="BG113" i="5"/>
  <c r="BF113" i="5"/>
  <c r="T113" i="5"/>
  <c r="R113" i="5"/>
  <c r="P113" i="5"/>
  <c r="BK113" i="5"/>
  <c r="J113" i="5"/>
  <c r="BE113" i="5"/>
  <c r="BI111" i="5"/>
  <c r="BH111" i="5"/>
  <c r="BG111" i="5"/>
  <c r="BF111" i="5"/>
  <c r="T111" i="5"/>
  <c r="R111" i="5"/>
  <c r="P111" i="5"/>
  <c r="BK111" i="5"/>
  <c r="J111" i="5"/>
  <c r="BE111" i="5"/>
  <c r="BI109" i="5"/>
  <c r="BH109" i="5"/>
  <c r="BG109" i="5"/>
  <c r="BF109" i="5"/>
  <c r="T109" i="5"/>
  <c r="R109" i="5"/>
  <c r="P109" i="5"/>
  <c r="BK109" i="5"/>
  <c r="J109" i="5"/>
  <c r="BE109" i="5"/>
  <c r="BI107" i="5"/>
  <c r="BH107" i="5"/>
  <c r="BG107" i="5"/>
  <c r="BF107" i="5"/>
  <c r="T107" i="5"/>
  <c r="R107" i="5"/>
  <c r="P107" i="5"/>
  <c r="BK107" i="5"/>
  <c r="J107" i="5"/>
  <c r="BE107" i="5"/>
  <c r="BI105" i="5"/>
  <c r="BH105" i="5"/>
  <c r="BG105" i="5"/>
  <c r="BF105" i="5"/>
  <c r="T105" i="5"/>
  <c r="R105" i="5"/>
  <c r="P105" i="5"/>
  <c r="BK105" i="5"/>
  <c r="J105" i="5"/>
  <c r="BE105" i="5"/>
  <c r="BI103" i="5"/>
  <c r="BH103" i="5"/>
  <c r="BG103" i="5"/>
  <c r="BF103" i="5"/>
  <c r="T103" i="5"/>
  <c r="R103" i="5"/>
  <c r="P103" i="5"/>
  <c r="BK103" i="5"/>
  <c r="J103" i="5"/>
  <c r="BE103" i="5"/>
  <c r="BI101" i="5"/>
  <c r="BH101" i="5"/>
  <c r="BG101" i="5"/>
  <c r="BF101" i="5"/>
  <c r="T101" i="5"/>
  <c r="R101" i="5"/>
  <c r="P101" i="5"/>
  <c r="BK101" i="5"/>
  <c r="J101" i="5"/>
  <c r="BE101" i="5"/>
  <c r="BI99" i="5"/>
  <c r="BH99" i="5"/>
  <c r="BG99" i="5"/>
  <c r="BF99" i="5"/>
  <c r="T99" i="5"/>
  <c r="R99" i="5"/>
  <c r="P99" i="5"/>
  <c r="BK99" i="5"/>
  <c r="J99" i="5"/>
  <c r="BE99" i="5"/>
  <c r="BI97" i="5"/>
  <c r="BH97" i="5"/>
  <c r="BG97" i="5"/>
  <c r="BF97" i="5"/>
  <c r="T97" i="5"/>
  <c r="R97" i="5"/>
  <c r="P97" i="5"/>
  <c r="BK97" i="5"/>
  <c r="J97" i="5"/>
  <c r="BE97" i="5"/>
  <c r="BI95" i="5"/>
  <c r="BH95" i="5"/>
  <c r="BG95" i="5"/>
  <c r="BF95" i="5"/>
  <c r="T95" i="5"/>
  <c r="R95" i="5"/>
  <c r="P95" i="5"/>
  <c r="BK95" i="5"/>
  <c r="J95" i="5"/>
  <c r="BE95" i="5"/>
  <c r="BI93" i="5"/>
  <c r="BH93" i="5"/>
  <c r="BG93" i="5"/>
  <c r="BF93" i="5"/>
  <c r="T93" i="5"/>
  <c r="R93" i="5"/>
  <c r="P93" i="5"/>
  <c r="BK93" i="5"/>
  <c r="J93" i="5"/>
  <c r="BE93" i="5"/>
  <c r="BI91" i="5"/>
  <c r="BH91" i="5"/>
  <c r="BG91" i="5"/>
  <c r="BF91" i="5"/>
  <c r="T91" i="5"/>
  <c r="R91" i="5"/>
  <c r="P91" i="5"/>
  <c r="BK91" i="5"/>
  <c r="J91" i="5"/>
  <c r="BE91" i="5"/>
  <c r="BI89" i="5"/>
  <c r="BH89" i="5"/>
  <c r="BG89" i="5"/>
  <c r="BF89" i="5"/>
  <c r="T89" i="5"/>
  <c r="R89" i="5"/>
  <c r="P89" i="5"/>
  <c r="BK89" i="5"/>
  <c r="J89" i="5"/>
  <c r="BE89" i="5"/>
  <c r="BI87" i="5"/>
  <c r="BH87" i="5"/>
  <c r="BG87" i="5"/>
  <c r="BF87" i="5"/>
  <c r="T87" i="5"/>
  <c r="R87" i="5"/>
  <c r="P87" i="5"/>
  <c r="BK87" i="5"/>
  <c r="J87" i="5"/>
  <c r="BE87" i="5"/>
  <c r="BI85" i="5"/>
  <c r="BH85" i="5"/>
  <c r="BG85" i="5"/>
  <c r="BF85" i="5"/>
  <c r="T85" i="5"/>
  <c r="R85" i="5"/>
  <c r="P85" i="5"/>
  <c r="BK85" i="5"/>
  <c r="J85" i="5"/>
  <c r="BE85" i="5"/>
  <c r="BI83" i="5"/>
  <c r="BH83" i="5"/>
  <c r="BG83" i="5"/>
  <c r="BF83" i="5"/>
  <c r="T83" i="5"/>
  <c r="R83" i="5"/>
  <c r="P83" i="5"/>
  <c r="BK83" i="5"/>
  <c r="J83" i="5"/>
  <c r="BE83" i="5"/>
  <c r="BI81" i="5"/>
  <c r="BH81" i="5"/>
  <c r="BG81" i="5"/>
  <c r="BF81" i="5"/>
  <c r="T81" i="5"/>
  <c r="R81" i="5"/>
  <c r="P81" i="5"/>
  <c r="BK81" i="5"/>
  <c r="J81" i="5"/>
  <c r="BE81" i="5"/>
  <c r="BI79" i="5"/>
  <c r="BH79" i="5"/>
  <c r="BG79" i="5"/>
  <c r="BF79" i="5"/>
  <c r="T79" i="5"/>
  <c r="R79" i="5"/>
  <c r="R76" i="5" s="1"/>
  <c r="P79" i="5"/>
  <c r="BK79" i="5"/>
  <c r="J79" i="5"/>
  <c r="BE79" i="5"/>
  <c r="BI77" i="5"/>
  <c r="F34" i="5"/>
  <c r="BD55" i="1" s="1"/>
  <c r="BH77" i="5"/>
  <c r="F33" i="5" s="1"/>
  <c r="BC55" i="1" s="1"/>
  <c r="BG77" i="5"/>
  <c r="F32" i="5"/>
  <c r="BB55" i="1" s="1"/>
  <c r="BF77" i="5"/>
  <c r="F31" i="5" s="1"/>
  <c r="BA55" i="1" s="1"/>
  <c r="T77" i="5"/>
  <c r="T76" i="5"/>
  <c r="R77" i="5"/>
  <c r="P77" i="5"/>
  <c r="P76" i="5"/>
  <c r="AU55" i="1" s="1"/>
  <c r="BK77" i="5"/>
  <c r="BK76" i="5" s="1"/>
  <c r="J76" i="5" s="1"/>
  <c r="J77" i="5"/>
  <c r="BE77" i="5" s="1"/>
  <c r="F70" i="5"/>
  <c r="E68" i="5"/>
  <c r="F49" i="5"/>
  <c r="E47" i="5"/>
  <c r="J21" i="5"/>
  <c r="E21" i="5"/>
  <c r="J72" i="5" s="1"/>
  <c r="J20" i="5"/>
  <c r="J18" i="5"/>
  <c r="E18" i="5"/>
  <c r="F52" i="5" s="1"/>
  <c r="F73" i="5"/>
  <c r="J17" i="5"/>
  <c r="J15" i="5"/>
  <c r="E15" i="5"/>
  <c r="F72" i="5" s="1"/>
  <c r="F51" i="5"/>
  <c r="J14" i="5"/>
  <c r="J12" i="5"/>
  <c r="J70" i="5" s="1"/>
  <c r="J49" i="5"/>
  <c r="E7" i="5"/>
  <c r="E45" i="5" s="1"/>
  <c r="E66" i="5"/>
  <c r="AY54" i="1"/>
  <c r="AX54" i="1"/>
  <c r="BI107" i="4"/>
  <c r="BH107" i="4"/>
  <c r="BG107" i="4"/>
  <c r="BF107" i="4"/>
  <c r="T107" i="4"/>
  <c r="R107" i="4"/>
  <c r="P107" i="4"/>
  <c r="BK107" i="4"/>
  <c r="J107" i="4"/>
  <c r="BE107" i="4" s="1"/>
  <c r="BI105" i="4"/>
  <c r="BH105" i="4"/>
  <c r="BG105" i="4"/>
  <c r="BF105" i="4"/>
  <c r="T105" i="4"/>
  <c r="R105" i="4"/>
  <c r="P105" i="4"/>
  <c r="BK105" i="4"/>
  <c r="J105" i="4"/>
  <c r="BE105" i="4" s="1"/>
  <c r="BI103" i="4"/>
  <c r="BH103" i="4"/>
  <c r="BG103" i="4"/>
  <c r="BF103" i="4"/>
  <c r="T103" i="4"/>
  <c r="R103" i="4"/>
  <c r="P103" i="4"/>
  <c r="BK103" i="4"/>
  <c r="J103" i="4"/>
  <c r="BE103" i="4" s="1"/>
  <c r="BI101" i="4"/>
  <c r="BH101" i="4"/>
  <c r="BG101" i="4"/>
  <c r="BF101" i="4"/>
  <c r="T101" i="4"/>
  <c r="R101" i="4"/>
  <c r="P101" i="4"/>
  <c r="BK101" i="4"/>
  <c r="J101" i="4"/>
  <c r="BE101" i="4" s="1"/>
  <c r="BI99" i="4"/>
  <c r="BH99" i="4"/>
  <c r="BG99" i="4"/>
  <c r="BF99" i="4"/>
  <c r="T99" i="4"/>
  <c r="R99" i="4"/>
  <c r="P99" i="4"/>
  <c r="BK99" i="4"/>
  <c r="J99" i="4"/>
  <c r="BE99" i="4" s="1"/>
  <c r="BI97" i="4"/>
  <c r="BH97" i="4"/>
  <c r="BG97" i="4"/>
  <c r="BF97" i="4"/>
  <c r="T97" i="4"/>
  <c r="R97" i="4"/>
  <c r="P97" i="4"/>
  <c r="BK97" i="4"/>
  <c r="J97" i="4"/>
  <c r="BE97" i="4" s="1"/>
  <c r="BI95" i="4"/>
  <c r="BH95" i="4"/>
  <c r="BG95" i="4"/>
  <c r="BF95" i="4"/>
  <c r="T95" i="4"/>
  <c r="R95" i="4"/>
  <c r="P95" i="4"/>
  <c r="BK95" i="4"/>
  <c r="J95" i="4"/>
  <c r="BE95" i="4" s="1"/>
  <c r="BI93" i="4"/>
  <c r="BH93" i="4"/>
  <c r="BG93" i="4"/>
  <c r="BF93" i="4"/>
  <c r="T93" i="4"/>
  <c r="R93" i="4"/>
  <c r="P93" i="4"/>
  <c r="BK93" i="4"/>
  <c r="J93" i="4"/>
  <c r="BE93" i="4" s="1"/>
  <c r="BI91" i="4"/>
  <c r="BH91" i="4"/>
  <c r="BG91" i="4"/>
  <c r="BF91" i="4"/>
  <c r="T91" i="4"/>
  <c r="R91" i="4"/>
  <c r="P91" i="4"/>
  <c r="BK91" i="4"/>
  <c r="J91" i="4"/>
  <c r="BE91" i="4" s="1"/>
  <c r="BI89" i="4"/>
  <c r="BH89" i="4"/>
  <c r="BG89" i="4"/>
  <c r="BF89" i="4"/>
  <c r="T89" i="4"/>
  <c r="R89" i="4"/>
  <c r="P89" i="4"/>
  <c r="BK89" i="4"/>
  <c r="J89" i="4"/>
  <c r="BE89" i="4" s="1"/>
  <c r="BI87" i="4"/>
  <c r="BH87" i="4"/>
  <c r="BG87" i="4"/>
  <c r="BF87" i="4"/>
  <c r="T87" i="4"/>
  <c r="R87" i="4"/>
  <c r="P87" i="4"/>
  <c r="BK87" i="4"/>
  <c r="J87" i="4"/>
  <c r="BE87" i="4" s="1"/>
  <c r="BI85" i="4"/>
  <c r="BH85" i="4"/>
  <c r="BG85" i="4"/>
  <c r="BF85" i="4"/>
  <c r="T85" i="4"/>
  <c r="R85" i="4"/>
  <c r="P85" i="4"/>
  <c r="BK85" i="4"/>
  <c r="J85" i="4"/>
  <c r="BE85" i="4" s="1"/>
  <c r="BI83" i="4"/>
  <c r="BH83" i="4"/>
  <c r="BG83" i="4"/>
  <c r="BF83" i="4"/>
  <c r="T83" i="4"/>
  <c r="R83" i="4"/>
  <c r="P83" i="4"/>
  <c r="BK83" i="4"/>
  <c r="J83" i="4"/>
  <c r="BE83" i="4" s="1"/>
  <c r="BI81" i="4"/>
  <c r="BH81" i="4"/>
  <c r="BG81" i="4"/>
  <c r="BF81" i="4"/>
  <c r="T81" i="4"/>
  <c r="R81" i="4"/>
  <c r="P81" i="4"/>
  <c r="BK81" i="4"/>
  <c r="J81" i="4"/>
  <c r="BE81" i="4" s="1"/>
  <c r="BI79" i="4"/>
  <c r="BH79" i="4"/>
  <c r="BG79" i="4"/>
  <c r="BF79" i="4"/>
  <c r="T79" i="4"/>
  <c r="R79" i="4"/>
  <c r="P79" i="4"/>
  <c r="BK79" i="4"/>
  <c r="J79" i="4"/>
  <c r="BE79" i="4" s="1"/>
  <c r="BI77" i="4"/>
  <c r="F34" i="4" s="1"/>
  <c r="BD54" i="1" s="1"/>
  <c r="BH77" i="4"/>
  <c r="F33" i="4"/>
  <c r="BC54" i="1" s="1"/>
  <c r="BG77" i="4"/>
  <c r="F32" i="4" s="1"/>
  <c r="BB54" i="1" s="1"/>
  <c r="BF77" i="4"/>
  <c r="J31" i="4"/>
  <c r="AW54" i="1" s="1"/>
  <c r="F31" i="4"/>
  <c r="BA54" i="1" s="1"/>
  <c r="T77" i="4"/>
  <c r="T76" i="4" s="1"/>
  <c r="R77" i="4"/>
  <c r="R76" i="4" s="1"/>
  <c r="P77" i="4"/>
  <c r="P76" i="4" s="1"/>
  <c r="AU54" i="1" s="1"/>
  <c r="BK77" i="4"/>
  <c r="BK76" i="4"/>
  <c r="J76" i="4" s="1"/>
  <c r="J77" i="4"/>
  <c r="BE77" i="4"/>
  <c r="F70" i="4"/>
  <c r="E68" i="4"/>
  <c r="F49" i="4"/>
  <c r="E47" i="4"/>
  <c r="J21" i="4"/>
  <c r="E21" i="4"/>
  <c r="J72" i="4"/>
  <c r="J51" i="4"/>
  <c r="J20" i="4"/>
  <c r="J18" i="4"/>
  <c r="E18" i="4"/>
  <c r="F73" i="4" s="1"/>
  <c r="J17" i="4"/>
  <c r="J15" i="4"/>
  <c r="E15" i="4"/>
  <c r="F72" i="4"/>
  <c r="F51" i="4"/>
  <c r="J14" i="4"/>
  <c r="J12" i="4"/>
  <c r="J70" i="4"/>
  <c r="J49" i="4"/>
  <c r="E7" i="4"/>
  <c r="E66" i="4" s="1"/>
  <c r="AY53" i="1"/>
  <c r="AX53" i="1"/>
  <c r="BI113" i="3"/>
  <c r="BH113" i="3"/>
  <c r="BG113" i="3"/>
  <c r="BF113" i="3"/>
  <c r="T113" i="3"/>
  <c r="R113" i="3"/>
  <c r="P113" i="3"/>
  <c r="BK113" i="3"/>
  <c r="J113" i="3"/>
  <c r="BE113" i="3"/>
  <c r="BI111" i="3"/>
  <c r="BH111" i="3"/>
  <c r="BG111" i="3"/>
  <c r="BF111" i="3"/>
  <c r="T111" i="3"/>
  <c r="R111" i="3"/>
  <c r="P111" i="3"/>
  <c r="BK111" i="3"/>
  <c r="J111" i="3"/>
  <c r="BE111" i="3"/>
  <c r="BI109" i="3"/>
  <c r="BH109" i="3"/>
  <c r="BG109" i="3"/>
  <c r="BF109" i="3"/>
  <c r="T109" i="3"/>
  <c r="R109" i="3"/>
  <c r="P109" i="3"/>
  <c r="BK109" i="3"/>
  <c r="J109" i="3"/>
  <c r="BE109" i="3"/>
  <c r="BI107" i="3"/>
  <c r="BH107" i="3"/>
  <c r="BG107" i="3"/>
  <c r="BF107" i="3"/>
  <c r="T107" i="3"/>
  <c r="R107" i="3"/>
  <c r="P107" i="3"/>
  <c r="BK107" i="3"/>
  <c r="J107" i="3"/>
  <c r="BE107" i="3"/>
  <c r="BI105" i="3"/>
  <c r="BH105" i="3"/>
  <c r="BG105" i="3"/>
  <c r="BF105" i="3"/>
  <c r="T105" i="3"/>
  <c r="R105" i="3"/>
  <c r="P105" i="3"/>
  <c r="BK105" i="3"/>
  <c r="J105" i="3"/>
  <c r="BE105" i="3"/>
  <c r="BI103" i="3"/>
  <c r="BH103" i="3"/>
  <c r="BG103" i="3"/>
  <c r="BF103" i="3"/>
  <c r="T103" i="3"/>
  <c r="R103" i="3"/>
  <c r="P103" i="3"/>
  <c r="BK103" i="3"/>
  <c r="J103" i="3"/>
  <c r="BE103" i="3"/>
  <c r="BI101" i="3"/>
  <c r="BH101" i="3"/>
  <c r="BG101" i="3"/>
  <c r="BF101" i="3"/>
  <c r="T101" i="3"/>
  <c r="R101" i="3"/>
  <c r="P101" i="3"/>
  <c r="BK101" i="3"/>
  <c r="J101" i="3"/>
  <c r="BE101" i="3"/>
  <c r="BI99" i="3"/>
  <c r="BH99" i="3"/>
  <c r="BG99" i="3"/>
  <c r="BF99" i="3"/>
  <c r="T99" i="3"/>
  <c r="R99" i="3"/>
  <c r="P99" i="3"/>
  <c r="BK99" i="3"/>
  <c r="J99" i="3"/>
  <c r="BE99" i="3"/>
  <c r="BI97" i="3"/>
  <c r="BH97" i="3"/>
  <c r="BG97" i="3"/>
  <c r="BF97" i="3"/>
  <c r="T97" i="3"/>
  <c r="R97" i="3"/>
  <c r="P97" i="3"/>
  <c r="BK97" i="3"/>
  <c r="J97" i="3"/>
  <c r="BE97" i="3"/>
  <c r="BI95" i="3"/>
  <c r="BH95" i="3"/>
  <c r="BG95" i="3"/>
  <c r="BF95" i="3"/>
  <c r="T95" i="3"/>
  <c r="R95" i="3"/>
  <c r="P95" i="3"/>
  <c r="BK95" i="3"/>
  <c r="J95" i="3"/>
  <c r="BE95" i="3"/>
  <c r="BI93" i="3"/>
  <c r="BH93" i="3"/>
  <c r="BG93" i="3"/>
  <c r="BF93" i="3"/>
  <c r="T93" i="3"/>
  <c r="R93" i="3"/>
  <c r="P93" i="3"/>
  <c r="BK93" i="3"/>
  <c r="J93" i="3"/>
  <c r="BE93" i="3"/>
  <c r="BI91" i="3"/>
  <c r="BH91" i="3"/>
  <c r="BG91" i="3"/>
  <c r="BF91" i="3"/>
  <c r="T91" i="3"/>
  <c r="R91" i="3"/>
  <c r="P91" i="3"/>
  <c r="BK91" i="3"/>
  <c r="J91" i="3"/>
  <c r="BE91" i="3"/>
  <c r="BI89" i="3"/>
  <c r="BH89" i="3"/>
  <c r="BG89" i="3"/>
  <c r="BF89" i="3"/>
  <c r="T89" i="3"/>
  <c r="R89" i="3"/>
  <c r="P89" i="3"/>
  <c r="BK89" i="3"/>
  <c r="J89" i="3"/>
  <c r="BE89" i="3"/>
  <c r="BI87" i="3"/>
  <c r="BH87" i="3"/>
  <c r="BG87" i="3"/>
  <c r="BF87" i="3"/>
  <c r="T87" i="3"/>
  <c r="R87" i="3"/>
  <c r="P87" i="3"/>
  <c r="BK87" i="3"/>
  <c r="J87" i="3"/>
  <c r="BE87" i="3"/>
  <c r="BI85" i="3"/>
  <c r="BH85" i="3"/>
  <c r="BG85" i="3"/>
  <c r="BF85" i="3"/>
  <c r="T85" i="3"/>
  <c r="R85" i="3"/>
  <c r="P85" i="3"/>
  <c r="BK85" i="3"/>
  <c r="J85" i="3"/>
  <c r="BE85" i="3"/>
  <c r="BI83" i="3"/>
  <c r="BH83" i="3"/>
  <c r="BG83" i="3"/>
  <c r="BF83" i="3"/>
  <c r="T83" i="3"/>
  <c r="R83" i="3"/>
  <c r="P83" i="3"/>
  <c r="BK83" i="3"/>
  <c r="J83" i="3"/>
  <c r="BE83" i="3"/>
  <c r="BI81" i="3"/>
  <c r="BH81" i="3"/>
  <c r="BG81" i="3"/>
  <c r="BF81" i="3"/>
  <c r="T81" i="3"/>
  <c r="R81" i="3"/>
  <c r="P81" i="3"/>
  <c r="BK81" i="3"/>
  <c r="J81" i="3"/>
  <c r="BE81" i="3"/>
  <c r="BI79" i="3"/>
  <c r="BH79" i="3"/>
  <c r="BG79" i="3"/>
  <c r="BF79" i="3"/>
  <c r="T79" i="3"/>
  <c r="R79" i="3"/>
  <c r="P79" i="3"/>
  <c r="BK79" i="3"/>
  <c r="J79" i="3"/>
  <c r="BE79" i="3"/>
  <c r="BI77" i="3"/>
  <c r="F34" i="3"/>
  <c r="BD53" i="1" s="1"/>
  <c r="BH77" i="3"/>
  <c r="F33" i="3" s="1"/>
  <c r="BC53" i="1" s="1"/>
  <c r="BG77" i="3"/>
  <c r="F32" i="3"/>
  <c r="BB53" i="1" s="1"/>
  <c r="BF77" i="3"/>
  <c r="F31" i="3" s="1"/>
  <c r="BA53" i="1" s="1"/>
  <c r="T77" i="3"/>
  <c r="T76" i="3"/>
  <c r="R77" i="3"/>
  <c r="R76" i="3"/>
  <c r="P77" i="3"/>
  <c r="P76" i="3"/>
  <c r="AU53" i="1" s="1"/>
  <c r="BK77" i="3"/>
  <c r="BK76" i="3" s="1"/>
  <c r="J76" i="3" s="1"/>
  <c r="J77" i="3"/>
  <c r="BE77" i="3" s="1"/>
  <c r="F70" i="3"/>
  <c r="E68" i="3"/>
  <c r="F49" i="3"/>
  <c r="E47" i="3"/>
  <c r="J21" i="3"/>
  <c r="E21" i="3"/>
  <c r="J72" i="3" s="1"/>
  <c r="J20" i="3"/>
  <c r="J18" i="3"/>
  <c r="E18" i="3"/>
  <c r="F52" i="3" s="1"/>
  <c r="F73" i="3"/>
  <c r="J17" i="3"/>
  <c r="J15" i="3"/>
  <c r="E15" i="3"/>
  <c r="F72" i="3" s="1"/>
  <c r="F51" i="3"/>
  <c r="J14" i="3"/>
  <c r="J12" i="3"/>
  <c r="J70" i="3" s="1"/>
  <c r="J49" i="3"/>
  <c r="E7" i="3"/>
  <c r="E45" i="3" s="1"/>
  <c r="E66" i="3"/>
  <c r="AY52" i="1"/>
  <c r="AX52" i="1"/>
  <c r="BI894" i="2"/>
  <c r="BH894" i="2"/>
  <c r="BG894" i="2"/>
  <c r="BF894" i="2"/>
  <c r="T894" i="2"/>
  <c r="R894" i="2"/>
  <c r="P894" i="2"/>
  <c r="BK894" i="2"/>
  <c r="J894" i="2"/>
  <c r="BE894" i="2" s="1"/>
  <c r="BI888" i="2"/>
  <c r="BH888" i="2"/>
  <c r="BG888" i="2"/>
  <c r="BF888" i="2"/>
  <c r="T888" i="2"/>
  <c r="R888" i="2"/>
  <c r="P888" i="2"/>
  <c r="BK888" i="2"/>
  <c r="J888" i="2"/>
  <c r="BE888" i="2" s="1"/>
  <c r="BI886" i="2"/>
  <c r="BH886" i="2"/>
  <c r="BG886" i="2"/>
  <c r="BF886" i="2"/>
  <c r="T886" i="2"/>
  <c r="R886" i="2"/>
  <c r="P886" i="2"/>
  <c r="BK886" i="2"/>
  <c r="J886" i="2"/>
  <c r="BE886" i="2" s="1"/>
  <c r="BI883" i="2"/>
  <c r="BH883" i="2"/>
  <c r="BG883" i="2"/>
  <c r="BF883" i="2"/>
  <c r="T883" i="2"/>
  <c r="T882" i="2" s="1"/>
  <c r="R883" i="2"/>
  <c r="R882" i="2" s="1"/>
  <c r="P883" i="2"/>
  <c r="P882" i="2" s="1"/>
  <c r="BK883" i="2"/>
  <c r="BK882" i="2" s="1"/>
  <c r="J882" i="2" s="1"/>
  <c r="J83" i="2" s="1"/>
  <c r="J883" i="2"/>
  <c r="BE883" i="2"/>
  <c r="BI880" i="2"/>
  <c r="BH880" i="2"/>
  <c r="BG880" i="2"/>
  <c r="BF880" i="2"/>
  <c r="T880" i="2"/>
  <c r="R880" i="2"/>
  <c r="P880" i="2"/>
  <c r="BK880" i="2"/>
  <c r="J880" i="2"/>
  <c r="BE880" i="2" s="1"/>
  <c r="BI878" i="2"/>
  <c r="BH878" i="2"/>
  <c r="BG878" i="2"/>
  <c r="BF878" i="2"/>
  <c r="T878" i="2"/>
  <c r="R878" i="2"/>
  <c r="P878" i="2"/>
  <c r="BK878" i="2"/>
  <c r="J878" i="2"/>
  <c r="BE878" i="2" s="1"/>
  <c r="BI875" i="2"/>
  <c r="BH875" i="2"/>
  <c r="BG875" i="2"/>
  <c r="BF875" i="2"/>
  <c r="T875" i="2"/>
  <c r="R875" i="2"/>
  <c r="P875" i="2"/>
  <c r="BK875" i="2"/>
  <c r="J875" i="2"/>
  <c r="BE875" i="2" s="1"/>
  <c r="BI872" i="2"/>
  <c r="BH872" i="2"/>
  <c r="BG872" i="2"/>
  <c r="BF872" i="2"/>
  <c r="T872" i="2"/>
  <c r="T871" i="2" s="1"/>
  <c r="R872" i="2"/>
  <c r="R871" i="2" s="1"/>
  <c r="P872" i="2"/>
  <c r="P871" i="2" s="1"/>
  <c r="BK872" i="2"/>
  <c r="BK871" i="2" s="1"/>
  <c r="J871" i="2" s="1"/>
  <c r="J82" i="2" s="1"/>
  <c r="J872" i="2"/>
  <c r="BE872" i="2"/>
  <c r="BI869" i="2"/>
  <c r="BH869" i="2"/>
  <c r="BG869" i="2"/>
  <c r="BF869" i="2"/>
  <c r="T869" i="2"/>
  <c r="R869" i="2"/>
  <c r="P869" i="2"/>
  <c r="BK869" i="2"/>
  <c r="J869" i="2"/>
  <c r="BE869" i="2" s="1"/>
  <c r="BI867" i="2"/>
  <c r="BH867" i="2"/>
  <c r="BG867" i="2"/>
  <c r="BF867" i="2"/>
  <c r="T867" i="2"/>
  <c r="R867" i="2"/>
  <c r="P867" i="2"/>
  <c r="BK867" i="2"/>
  <c r="J867" i="2"/>
  <c r="BE867" i="2" s="1"/>
  <c r="BI865" i="2"/>
  <c r="BH865" i="2"/>
  <c r="BG865" i="2"/>
  <c r="BF865" i="2"/>
  <c r="T865" i="2"/>
  <c r="R865" i="2"/>
  <c r="P865" i="2"/>
  <c r="BK865" i="2"/>
  <c r="J865" i="2"/>
  <c r="BE865" i="2" s="1"/>
  <c r="BI863" i="2"/>
  <c r="BH863" i="2"/>
  <c r="BG863" i="2"/>
  <c r="BF863" i="2"/>
  <c r="T863" i="2"/>
  <c r="R863" i="2"/>
  <c r="P863" i="2"/>
  <c r="BK863" i="2"/>
  <c r="J863" i="2"/>
  <c r="BE863" i="2" s="1"/>
  <c r="BI861" i="2"/>
  <c r="BH861" i="2"/>
  <c r="BG861" i="2"/>
  <c r="BF861" i="2"/>
  <c r="T861" i="2"/>
  <c r="R861" i="2"/>
  <c r="P861" i="2"/>
  <c r="BK861" i="2"/>
  <c r="J861" i="2"/>
  <c r="BE861" i="2" s="1"/>
  <c r="BI858" i="2"/>
  <c r="BH858" i="2"/>
  <c r="BG858" i="2"/>
  <c r="BF858" i="2"/>
  <c r="T858" i="2"/>
  <c r="R858" i="2"/>
  <c r="P858" i="2"/>
  <c r="BK858" i="2"/>
  <c r="J858" i="2"/>
  <c r="BE858" i="2" s="1"/>
  <c r="BI851" i="2"/>
  <c r="BH851" i="2"/>
  <c r="BG851" i="2"/>
  <c r="BF851" i="2"/>
  <c r="T851" i="2"/>
  <c r="R851" i="2"/>
  <c r="P851" i="2"/>
  <c r="BK851" i="2"/>
  <c r="J851" i="2"/>
  <c r="BE851" i="2" s="1"/>
  <c r="BI849" i="2"/>
  <c r="BH849" i="2"/>
  <c r="BG849" i="2"/>
  <c r="BF849" i="2"/>
  <c r="T849" i="2"/>
  <c r="R849" i="2"/>
  <c r="P849" i="2"/>
  <c r="BK849" i="2"/>
  <c r="J849" i="2"/>
  <c r="BE849" i="2" s="1"/>
  <c r="BI846" i="2"/>
  <c r="BH846" i="2"/>
  <c r="BG846" i="2"/>
  <c r="BF846" i="2"/>
  <c r="T846" i="2"/>
  <c r="R846" i="2"/>
  <c r="P846" i="2"/>
  <c r="BK846" i="2"/>
  <c r="J846" i="2"/>
  <c r="BE846" i="2" s="1"/>
  <c r="BI844" i="2"/>
  <c r="BH844" i="2"/>
  <c r="BG844" i="2"/>
  <c r="BF844" i="2"/>
  <c r="T844" i="2"/>
  <c r="R844" i="2"/>
  <c r="P844" i="2"/>
  <c r="BK844" i="2"/>
  <c r="J844" i="2"/>
  <c r="BE844" i="2" s="1"/>
  <c r="BI841" i="2"/>
  <c r="BH841" i="2"/>
  <c r="BG841" i="2"/>
  <c r="BF841" i="2"/>
  <c r="T841" i="2"/>
  <c r="T840" i="2" s="1"/>
  <c r="R841" i="2"/>
  <c r="R840" i="2" s="1"/>
  <c r="P841" i="2"/>
  <c r="P840" i="2" s="1"/>
  <c r="BK841" i="2"/>
  <c r="BK840" i="2" s="1"/>
  <c r="J840" i="2" s="1"/>
  <c r="J81" i="2" s="1"/>
  <c r="J841" i="2"/>
  <c r="BE841" i="2"/>
  <c r="BI838" i="2"/>
  <c r="BH838" i="2"/>
  <c r="BG838" i="2"/>
  <c r="BF838" i="2"/>
  <c r="T838" i="2"/>
  <c r="R838" i="2"/>
  <c r="P838" i="2"/>
  <c r="BK838" i="2"/>
  <c r="J838" i="2"/>
  <c r="BE838" i="2" s="1"/>
  <c r="BI835" i="2"/>
  <c r="BH835" i="2"/>
  <c r="BG835" i="2"/>
  <c r="BF835" i="2"/>
  <c r="T835" i="2"/>
  <c r="R835" i="2"/>
  <c r="P835" i="2"/>
  <c r="BK835" i="2"/>
  <c r="J835" i="2"/>
  <c r="BE835" i="2" s="1"/>
  <c r="BI829" i="2"/>
  <c r="BH829" i="2"/>
  <c r="BG829" i="2"/>
  <c r="BF829" i="2"/>
  <c r="T829" i="2"/>
  <c r="T828" i="2" s="1"/>
  <c r="R829" i="2"/>
  <c r="R828" i="2" s="1"/>
  <c r="P829" i="2"/>
  <c r="P828" i="2" s="1"/>
  <c r="BK829" i="2"/>
  <c r="BK828" i="2" s="1"/>
  <c r="J828" i="2" s="1"/>
  <c r="J80" i="2" s="1"/>
  <c r="J829" i="2"/>
  <c r="BE829" i="2"/>
  <c r="BI826" i="2"/>
  <c r="BH826" i="2"/>
  <c r="BG826" i="2"/>
  <c r="BF826" i="2"/>
  <c r="T826" i="2"/>
  <c r="R826" i="2"/>
  <c r="P826" i="2"/>
  <c r="BK826" i="2"/>
  <c r="J826" i="2"/>
  <c r="BE826" i="2" s="1"/>
  <c r="BI823" i="2"/>
  <c r="BH823" i="2"/>
  <c r="BG823" i="2"/>
  <c r="BF823" i="2"/>
  <c r="T823" i="2"/>
  <c r="R823" i="2"/>
  <c r="P823" i="2"/>
  <c r="BK823" i="2"/>
  <c r="J823" i="2"/>
  <c r="BE823" i="2" s="1"/>
  <c r="BI820" i="2"/>
  <c r="BH820" i="2"/>
  <c r="BG820" i="2"/>
  <c r="BF820" i="2"/>
  <c r="T820" i="2"/>
  <c r="T819" i="2" s="1"/>
  <c r="R820" i="2"/>
  <c r="R819" i="2" s="1"/>
  <c r="P820" i="2"/>
  <c r="P819" i="2" s="1"/>
  <c r="BK820" i="2"/>
  <c r="BK819" i="2" s="1"/>
  <c r="J819" i="2" s="1"/>
  <c r="J79" i="2" s="1"/>
  <c r="J820" i="2"/>
  <c r="BE820" i="2"/>
  <c r="BI817" i="2"/>
  <c r="BH817" i="2"/>
  <c r="BG817" i="2"/>
  <c r="BF817" i="2"/>
  <c r="T817" i="2"/>
  <c r="R817" i="2"/>
  <c r="P817" i="2"/>
  <c r="BK817" i="2"/>
  <c r="J817" i="2"/>
  <c r="BE817" i="2" s="1"/>
  <c r="BI812" i="2"/>
  <c r="BH812" i="2"/>
  <c r="BG812" i="2"/>
  <c r="BF812" i="2"/>
  <c r="T812" i="2"/>
  <c r="R812" i="2"/>
  <c r="P812" i="2"/>
  <c r="BK812" i="2"/>
  <c r="J812" i="2"/>
  <c r="BE812" i="2" s="1"/>
  <c r="BI810" i="2"/>
  <c r="BH810" i="2"/>
  <c r="BG810" i="2"/>
  <c r="BF810" i="2"/>
  <c r="T810" i="2"/>
  <c r="R810" i="2"/>
  <c r="P810" i="2"/>
  <c r="BK810" i="2"/>
  <c r="J810" i="2"/>
  <c r="BE810" i="2" s="1"/>
  <c r="BI808" i="2"/>
  <c r="BH808" i="2"/>
  <c r="BG808" i="2"/>
  <c r="BF808" i="2"/>
  <c r="T808" i="2"/>
  <c r="R808" i="2"/>
  <c r="P808" i="2"/>
  <c r="BK808" i="2"/>
  <c r="J808" i="2"/>
  <c r="BE808" i="2" s="1"/>
  <c r="BI806" i="2"/>
  <c r="BH806" i="2"/>
  <c r="BG806" i="2"/>
  <c r="BF806" i="2"/>
  <c r="T806" i="2"/>
  <c r="R806" i="2"/>
  <c r="P806" i="2"/>
  <c r="BK806" i="2"/>
  <c r="J806" i="2"/>
  <c r="BE806" i="2" s="1"/>
  <c r="BI804" i="2"/>
  <c r="BH804" i="2"/>
  <c r="BG804" i="2"/>
  <c r="BF804" i="2"/>
  <c r="T804" i="2"/>
  <c r="R804" i="2"/>
  <c r="P804" i="2"/>
  <c r="BK804" i="2"/>
  <c r="J804" i="2"/>
  <c r="BE804" i="2" s="1"/>
  <c r="BI801" i="2"/>
  <c r="BH801" i="2"/>
  <c r="BG801" i="2"/>
  <c r="BF801" i="2"/>
  <c r="T801" i="2"/>
  <c r="R801" i="2"/>
  <c r="P801" i="2"/>
  <c r="BK801" i="2"/>
  <c r="J801" i="2"/>
  <c r="BE801" i="2" s="1"/>
  <c r="BI799" i="2"/>
  <c r="BH799" i="2"/>
  <c r="BG799" i="2"/>
  <c r="BF799" i="2"/>
  <c r="T799" i="2"/>
  <c r="T798" i="2" s="1"/>
  <c r="R799" i="2"/>
  <c r="R798" i="2" s="1"/>
  <c r="P799" i="2"/>
  <c r="BK799" i="2"/>
  <c r="BK798" i="2" s="1"/>
  <c r="J798" i="2" s="1"/>
  <c r="J78" i="2" s="1"/>
  <c r="J799" i="2"/>
  <c r="BE799" i="2"/>
  <c r="BI796" i="2"/>
  <c r="BH796" i="2"/>
  <c r="BG796" i="2"/>
  <c r="BF796" i="2"/>
  <c r="T796" i="2"/>
  <c r="R796" i="2"/>
  <c r="P796" i="2"/>
  <c r="BK796" i="2"/>
  <c r="J796" i="2"/>
  <c r="BE796" i="2" s="1"/>
  <c r="BI793" i="2"/>
  <c r="BH793" i="2"/>
  <c r="BG793" i="2"/>
  <c r="BF793" i="2"/>
  <c r="T793" i="2"/>
  <c r="R793" i="2"/>
  <c r="P793" i="2"/>
  <c r="BK793" i="2"/>
  <c r="J793" i="2"/>
  <c r="BE793" i="2" s="1"/>
  <c r="BI790" i="2"/>
  <c r="BH790" i="2"/>
  <c r="BG790" i="2"/>
  <c r="BF790" i="2"/>
  <c r="T790" i="2"/>
  <c r="R790" i="2"/>
  <c r="P790" i="2"/>
  <c r="BK790" i="2"/>
  <c r="J790" i="2"/>
  <c r="BE790" i="2" s="1"/>
  <c r="BI788" i="2"/>
  <c r="BH788" i="2"/>
  <c r="BG788" i="2"/>
  <c r="BF788" i="2"/>
  <c r="T788" i="2"/>
  <c r="R788" i="2"/>
  <c r="P788" i="2"/>
  <c r="BK788" i="2"/>
  <c r="J788" i="2"/>
  <c r="BE788" i="2"/>
  <c r="BI786" i="2"/>
  <c r="BH786" i="2"/>
  <c r="BG786" i="2"/>
  <c r="BF786" i="2"/>
  <c r="T786" i="2"/>
  <c r="R786" i="2"/>
  <c r="P786" i="2"/>
  <c r="BK786" i="2"/>
  <c r="J786" i="2"/>
  <c r="BE786" i="2"/>
  <c r="BI784" i="2"/>
  <c r="BH784" i="2"/>
  <c r="BG784" i="2"/>
  <c r="BF784" i="2"/>
  <c r="T784" i="2"/>
  <c r="R784" i="2"/>
  <c r="P784" i="2"/>
  <c r="BK784" i="2"/>
  <c r="J784" i="2"/>
  <c r="BE784" i="2"/>
  <c r="BI782" i="2"/>
  <c r="BH782" i="2"/>
  <c r="BG782" i="2"/>
  <c r="BF782" i="2"/>
  <c r="T782" i="2"/>
  <c r="R782" i="2"/>
  <c r="P782" i="2"/>
  <c r="BK782" i="2"/>
  <c r="J782" i="2"/>
  <c r="BE782" i="2"/>
  <c r="BI780" i="2"/>
  <c r="BH780" i="2"/>
  <c r="BG780" i="2"/>
  <c r="BF780" i="2"/>
  <c r="T780" i="2"/>
  <c r="R780" i="2"/>
  <c r="P780" i="2"/>
  <c r="BK780" i="2"/>
  <c r="J780" i="2"/>
  <c r="BE780" i="2"/>
  <c r="BI778" i="2"/>
  <c r="BH778" i="2"/>
  <c r="BG778" i="2"/>
  <c r="BF778" i="2"/>
  <c r="T778" i="2"/>
  <c r="R778" i="2"/>
  <c r="P778" i="2"/>
  <c r="BK778" i="2"/>
  <c r="J778" i="2"/>
  <c r="BE778" i="2"/>
  <c r="BI776" i="2"/>
  <c r="BH776" i="2"/>
  <c r="BG776" i="2"/>
  <c r="BF776" i="2"/>
  <c r="T776" i="2"/>
  <c r="R776" i="2"/>
  <c r="P776" i="2"/>
  <c r="BK776" i="2"/>
  <c r="J776" i="2"/>
  <c r="BE776" i="2"/>
  <c r="BI774" i="2"/>
  <c r="BH774" i="2"/>
  <c r="BG774" i="2"/>
  <c r="BF774" i="2"/>
  <c r="T774" i="2"/>
  <c r="R774" i="2"/>
  <c r="P774" i="2"/>
  <c r="BK774" i="2"/>
  <c r="J774" i="2"/>
  <c r="BE774" i="2"/>
  <c r="BI772" i="2"/>
  <c r="BH772" i="2"/>
  <c r="BG772" i="2"/>
  <c r="BF772" i="2"/>
  <c r="T772" i="2"/>
  <c r="R772" i="2"/>
  <c r="P772" i="2"/>
  <c r="BK772" i="2"/>
  <c r="J772" i="2"/>
  <c r="BE772" i="2"/>
  <c r="BI770" i="2"/>
  <c r="BH770" i="2"/>
  <c r="BG770" i="2"/>
  <c r="BF770" i="2"/>
  <c r="T770" i="2"/>
  <c r="R770" i="2"/>
  <c r="P770" i="2"/>
  <c r="BK770" i="2"/>
  <c r="J770" i="2"/>
  <c r="BE770" i="2"/>
  <c r="BI768" i="2"/>
  <c r="BH768" i="2"/>
  <c r="BG768" i="2"/>
  <c r="BF768" i="2"/>
  <c r="T768" i="2"/>
  <c r="R768" i="2"/>
  <c r="P768" i="2"/>
  <c r="BK768" i="2"/>
  <c r="J768" i="2"/>
  <c r="BE768" i="2"/>
  <c r="BI766" i="2"/>
  <c r="BH766" i="2"/>
  <c r="BG766" i="2"/>
  <c r="BF766" i="2"/>
  <c r="T766" i="2"/>
  <c r="R766" i="2"/>
  <c r="P766" i="2"/>
  <c r="BK766" i="2"/>
  <c r="J766" i="2"/>
  <c r="BE766" i="2"/>
  <c r="BI764" i="2"/>
  <c r="BH764" i="2"/>
  <c r="BG764" i="2"/>
  <c r="BF764" i="2"/>
  <c r="T764" i="2"/>
  <c r="R764" i="2"/>
  <c r="P764" i="2"/>
  <c r="BK764" i="2"/>
  <c r="J764" i="2"/>
  <c r="BE764" i="2"/>
  <c r="BI762" i="2"/>
  <c r="BH762" i="2"/>
  <c r="BG762" i="2"/>
  <c r="BF762" i="2"/>
  <c r="T762" i="2"/>
  <c r="R762" i="2"/>
  <c r="P762" i="2"/>
  <c r="BK762" i="2"/>
  <c r="J762" i="2"/>
  <c r="BE762" i="2"/>
  <c r="BI760" i="2"/>
  <c r="BH760" i="2"/>
  <c r="BG760" i="2"/>
  <c r="BF760" i="2"/>
  <c r="T760" i="2"/>
  <c r="R760" i="2"/>
  <c r="P760" i="2"/>
  <c r="BK760" i="2"/>
  <c r="J760" i="2"/>
  <c r="BE760" i="2"/>
  <c r="BI753" i="2"/>
  <c r="BH753" i="2"/>
  <c r="BG753" i="2"/>
  <c r="BF753" i="2"/>
  <c r="T753" i="2"/>
  <c r="R753" i="2"/>
  <c r="P753" i="2"/>
  <c r="BK753" i="2"/>
  <c r="J753" i="2"/>
  <c r="BE753" i="2"/>
  <c r="BI745" i="2"/>
  <c r="BH745" i="2"/>
  <c r="BG745" i="2"/>
  <c r="BF745" i="2"/>
  <c r="T745" i="2"/>
  <c r="R745" i="2"/>
  <c r="P745" i="2"/>
  <c r="BK745" i="2"/>
  <c r="J745" i="2"/>
  <c r="BE745" i="2"/>
  <c r="BI742" i="2"/>
  <c r="BH742" i="2"/>
  <c r="BG742" i="2"/>
  <c r="BF742" i="2"/>
  <c r="T742" i="2"/>
  <c r="R742" i="2"/>
  <c r="P742" i="2"/>
  <c r="BK742" i="2"/>
  <c r="J742" i="2"/>
  <c r="BE742" i="2"/>
  <c r="BI740" i="2"/>
  <c r="BH740" i="2"/>
  <c r="BG740" i="2"/>
  <c r="BF740" i="2"/>
  <c r="T740" i="2"/>
  <c r="R740" i="2"/>
  <c r="P740" i="2"/>
  <c r="BK740" i="2"/>
  <c r="BK737" i="2" s="1"/>
  <c r="J737" i="2" s="1"/>
  <c r="J77" i="2" s="1"/>
  <c r="J740" i="2"/>
  <c r="BE740" i="2"/>
  <c r="BI738" i="2"/>
  <c r="BH738" i="2"/>
  <c r="BG738" i="2"/>
  <c r="BF738" i="2"/>
  <c r="T738" i="2"/>
  <c r="T737" i="2"/>
  <c r="R738" i="2"/>
  <c r="R737" i="2"/>
  <c r="P738" i="2"/>
  <c r="P737" i="2"/>
  <c r="BK738" i="2"/>
  <c r="J738" i="2"/>
  <c r="BE738" i="2" s="1"/>
  <c r="BI735" i="2"/>
  <c r="BH735" i="2"/>
  <c r="BG735" i="2"/>
  <c r="BF735" i="2"/>
  <c r="T735" i="2"/>
  <c r="R735" i="2"/>
  <c r="P735" i="2"/>
  <c r="BK735" i="2"/>
  <c r="J735" i="2"/>
  <c r="BE735" i="2"/>
  <c r="BI732" i="2"/>
  <c r="BH732" i="2"/>
  <c r="BG732" i="2"/>
  <c r="BF732" i="2"/>
  <c r="T732" i="2"/>
  <c r="R732" i="2"/>
  <c r="P732" i="2"/>
  <c r="BK732" i="2"/>
  <c r="BK729" i="2" s="1"/>
  <c r="J729" i="2" s="1"/>
  <c r="J76" i="2" s="1"/>
  <c r="J732" i="2"/>
  <c r="BE732" i="2"/>
  <c r="BI730" i="2"/>
  <c r="BH730" i="2"/>
  <c r="BG730" i="2"/>
  <c r="BF730" i="2"/>
  <c r="T730" i="2"/>
  <c r="T729" i="2"/>
  <c r="R730" i="2"/>
  <c r="R729" i="2"/>
  <c r="P730" i="2"/>
  <c r="P729" i="2"/>
  <c r="BK730" i="2"/>
  <c r="J730" i="2"/>
  <c r="BE730" i="2" s="1"/>
  <c r="BI727" i="2"/>
  <c r="BH727" i="2"/>
  <c r="BG727" i="2"/>
  <c r="BF727" i="2"/>
  <c r="T727" i="2"/>
  <c r="R727" i="2"/>
  <c r="P727" i="2"/>
  <c r="BK727" i="2"/>
  <c r="J727" i="2"/>
  <c r="BE727" i="2"/>
  <c r="BI724" i="2"/>
  <c r="BH724" i="2"/>
  <c r="BG724" i="2"/>
  <c r="BF724" i="2"/>
  <c r="T724" i="2"/>
  <c r="R724" i="2"/>
  <c r="P724" i="2"/>
  <c r="BK724" i="2"/>
  <c r="J724" i="2"/>
  <c r="BE724" i="2"/>
  <c r="BI721" i="2"/>
  <c r="BH721" i="2"/>
  <c r="BG721" i="2"/>
  <c r="BF721" i="2"/>
  <c r="T721" i="2"/>
  <c r="R721" i="2"/>
  <c r="P721" i="2"/>
  <c r="BK721" i="2"/>
  <c r="J721" i="2"/>
  <c r="BE721" i="2"/>
  <c r="BI718" i="2"/>
  <c r="BH718" i="2"/>
  <c r="BG718" i="2"/>
  <c r="BF718" i="2"/>
  <c r="T718" i="2"/>
  <c r="R718" i="2"/>
  <c r="P718" i="2"/>
  <c r="BK718" i="2"/>
  <c r="J718" i="2"/>
  <c r="BE718" i="2"/>
  <c r="BI715" i="2"/>
  <c r="BH715" i="2"/>
  <c r="BG715" i="2"/>
  <c r="BF715" i="2"/>
  <c r="T715" i="2"/>
  <c r="R715" i="2"/>
  <c r="P715" i="2"/>
  <c r="BK715" i="2"/>
  <c r="J715" i="2"/>
  <c r="BE715" i="2"/>
  <c r="BI712" i="2"/>
  <c r="BH712" i="2"/>
  <c r="BG712" i="2"/>
  <c r="BF712" i="2"/>
  <c r="T712" i="2"/>
  <c r="R712" i="2"/>
  <c r="P712" i="2"/>
  <c r="BK712" i="2"/>
  <c r="J712" i="2"/>
  <c r="BE712" i="2"/>
  <c r="BI709" i="2"/>
  <c r="BH709" i="2"/>
  <c r="BG709" i="2"/>
  <c r="BF709" i="2"/>
  <c r="T709" i="2"/>
  <c r="R709" i="2"/>
  <c r="P709" i="2"/>
  <c r="BK709" i="2"/>
  <c r="J709" i="2"/>
  <c r="BE709" i="2"/>
  <c r="BI703" i="2"/>
  <c r="BH703" i="2"/>
  <c r="BG703" i="2"/>
  <c r="BF703" i="2"/>
  <c r="T703" i="2"/>
  <c r="R703" i="2"/>
  <c r="P703" i="2"/>
  <c r="BK703" i="2"/>
  <c r="J703" i="2"/>
  <c r="BE703" i="2"/>
  <c r="BI700" i="2"/>
  <c r="BH700" i="2"/>
  <c r="BG700" i="2"/>
  <c r="BF700" i="2"/>
  <c r="T700" i="2"/>
  <c r="R700" i="2"/>
  <c r="P700" i="2"/>
  <c r="BK700" i="2"/>
  <c r="J700" i="2"/>
  <c r="BE700" i="2"/>
  <c r="BI697" i="2"/>
  <c r="BH697" i="2"/>
  <c r="BG697" i="2"/>
  <c r="BF697" i="2"/>
  <c r="T697" i="2"/>
  <c r="R697" i="2"/>
  <c r="P697" i="2"/>
  <c r="BK697" i="2"/>
  <c r="J697" i="2"/>
  <c r="BE697" i="2"/>
  <c r="BI694" i="2"/>
  <c r="BH694" i="2"/>
  <c r="BG694" i="2"/>
  <c r="BF694" i="2"/>
  <c r="T694" i="2"/>
  <c r="R694" i="2"/>
  <c r="P694" i="2"/>
  <c r="BK694" i="2"/>
  <c r="J694" i="2"/>
  <c r="BE694" i="2"/>
  <c r="BI691" i="2"/>
  <c r="BH691" i="2"/>
  <c r="BG691" i="2"/>
  <c r="BF691" i="2"/>
  <c r="T691" i="2"/>
  <c r="R691" i="2"/>
  <c r="P691" i="2"/>
  <c r="BK691" i="2"/>
  <c r="J691" i="2"/>
  <c r="BE691" i="2"/>
  <c r="BI688" i="2"/>
  <c r="BH688" i="2"/>
  <c r="BG688" i="2"/>
  <c r="BF688" i="2"/>
  <c r="T688" i="2"/>
  <c r="R688" i="2"/>
  <c r="P688" i="2"/>
  <c r="BK688" i="2"/>
  <c r="J688" i="2"/>
  <c r="BE688" i="2"/>
  <c r="BI685" i="2"/>
  <c r="BH685" i="2"/>
  <c r="BG685" i="2"/>
  <c r="BF685" i="2"/>
  <c r="T685" i="2"/>
  <c r="R685" i="2"/>
  <c r="P685" i="2"/>
  <c r="BK685" i="2"/>
  <c r="J685" i="2"/>
  <c r="BE685" i="2"/>
  <c r="BI680" i="2"/>
  <c r="BH680" i="2"/>
  <c r="BG680" i="2"/>
  <c r="BF680" i="2"/>
  <c r="T680" i="2"/>
  <c r="R680" i="2"/>
  <c r="P680" i="2"/>
  <c r="BK680" i="2"/>
  <c r="J680" i="2"/>
  <c r="BE680" i="2"/>
  <c r="BI677" i="2"/>
  <c r="BH677" i="2"/>
  <c r="BG677" i="2"/>
  <c r="BF677" i="2"/>
  <c r="T677" i="2"/>
  <c r="R677" i="2"/>
  <c r="P677" i="2"/>
  <c r="BK677" i="2"/>
  <c r="J677" i="2"/>
  <c r="BE677" i="2"/>
  <c r="BI674" i="2"/>
  <c r="BH674" i="2"/>
  <c r="BG674" i="2"/>
  <c r="BF674" i="2"/>
  <c r="T674" i="2"/>
  <c r="R674" i="2"/>
  <c r="P674" i="2"/>
  <c r="BK674" i="2"/>
  <c r="J674" i="2"/>
  <c r="BE674" i="2"/>
  <c r="BI671" i="2"/>
  <c r="BH671" i="2"/>
  <c r="BG671" i="2"/>
  <c r="BF671" i="2"/>
  <c r="T671" i="2"/>
  <c r="R671" i="2"/>
  <c r="P671" i="2"/>
  <c r="BK671" i="2"/>
  <c r="J671" i="2"/>
  <c r="BE671" i="2"/>
  <c r="BI668" i="2"/>
  <c r="BH668" i="2"/>
  <c r="BG668" i="2"/>
  <c r="BF668" i="2"/>
  <c r="T668" i="2"/>
  <c r="R668" i="2"/>
  <c r="P668" i="2"/>
  <c r="BK668" i="2"/>
  <c r="J668" i="2"/>
  <c r="BE668" i="2"/>
  <c r="BI665" i="2"/>
  <c r="BH665" i="2"/>
  <c r="BG665" i="2"/>
  <c r="BF665" i="2"/>
  <c r="T665" i="2"/>
  <c r="R665" i="2"/>
  <c r="P665" i="2"/>
  <c r="BK665" i="2"/>
  <c r="J665" i="2"/>
  <c r="BE665" i="2"/>
  <c r="BI662" i="2"/>
  <c r="BH662" i="2"/>
  <c r="BG662" i="2"/>
  <c r="BF662" i="2"/>
  <c r="T662" i="2"/>
  <c r="R662" i="2"/>
  <c r="P662" i="2"/>
  <c r="BK662" i="2"/>
  <c r="J662" i="2"/>
  <c r="BE662" i="2"/>
  <c r="BI660" i="2"/>
  <c r="BH660" i="2"/>
  <c r="BG660" i="2"/>
  <c r="BF660" i="2"/>
  <c r="T660" i="2"/>
  <c r="R660" i="2"/>
  <c r="P660" i="2"/>
  <c r="BK660" i="2"/>
  <c r="J660" i="2"/>
  <c r="BE660" i="2"/>
  <c r="BI657" i="2"/>
  <c r="BH657" i="2"/>
  <c r="BG657" i="2"/>
  <c r="BF657" i="2"/>
  <c r="T657" i="2"/>
  <c r="R657" i="2"/>
  <c r="P657" i="2"/>
  <c r="BK657" i="2"/>
  <c r="J657" i="2"/>
  <c r="BE657" i="2"/>
  <c r="BI654" i="2"/>
  <c r="BH654" i="2"/>
  <c r="BG654" i="2"/>
  <c r="BF654" i="2"/>
  <c r="T654" i="2"/>
  <c r="T653" i="2"/>
  <c r="R654" i="2"/>
  <c r="R653" i="2"/>
  <c r="P654" i="2"/>
  <c r="P653" i="2"/>
  <c r="BK654" i="2"/>
  <c r="BK653" i="2"/>
  <c r="J653" i="2" s="1"/>
  <c r="J75" i="2" s="1"/>
  <c r="J654" i="2"/>
  <c r="BE654" i="2" s="1"/>
  <c r="BI651" i="2"/>
  <c r="BH651" i="2"/>
  <c r="BG651" i="2"/>
  <c r="BF651" i="2"/>
  <c r="T651" i="2"/>
  <c r="R651" i="2"/>
  <c r="P651" i="2"/>
  <c r="BK651" i="2"/>
  <c r="J651" i="2"/>
  <c r="BE651" i="2"/>
  <c r="BI648" i="2"/>
  <c r="BH648" i="2"/>
  <c r="BG648" i="2"/>
  <c r="BF648" i="2"/>
  <c r="T648" i="2"/>
  <c r="R648" i="2"/>
  <c r="P648" i="2"/>
  <c r="BK648" i="2"/>
  <c r="J648" i="2"/>
  <c r="BE648" i="2"/>
  <c r="BI645" i="2"/>
  <c r="BH645" i="2"/>
  <c r="BG645" i="2"/>
  <c r="BF645" i="2"/>
  <c r="T645" i="2"/>
  <c r="R645" i="2"/>
  <c r="P645" i="2"/>
  <c r="BK645" i="2"/>
  <c r="J645" i="2"/>
  <c r="BE645" i="2"/>
  <c r="BI642" i="2"/>
  <c r="BH642" i="2"/>
  <c r="BG642" i="2"/>
  <c r="BF642" i="2"/>
  <c r="T642" i="2"/>
  <c r="R642" i="2"/>
  <c r="P642" i="2"/>
  <c r="BK642" i="2"/>
  <c r="J642" i="2"/>
  <c r="BE642" i="2"/>
  <c r="BI639" i="2"/>
  <c r="BH639" i="2"/>
  <c r="BG639" i="2"/>
  <c r="BF639" i="2"/>
  <c r="T639" i="2"/>
  <c r="T638" i="2"/>
  <c r="R639" i="2"/>
  <c r="R638" i="2"/>
  <c r="P639" i="2"/>
  <c r="P638" i="2"/>
  <c r="BK639" i="2"/>
  <c r="BK638" i="2"/>
  <c r="J638" i="2" s="1"/>
  <c r="J74" i="2" s="1"/>
  <c r="J639" i="2"/>
  <c r="BE639" i="2" s="1"/>
  <c r="BI636" i="2"/>
  <c r="BH636" i="2"/>
  <c r="BG636" i="2"/>
  <c r="BF636" i="2"/>
  <c r="T636" i="2"/>
  <c r="R636" i="2"/>
  <c r="P636" i="2"/>
  <c r="BK636" i="2"/>
  <c r="J636" i="2"/>
  <c r="BE636" i="2"/>
  <c r="BI634" i="2"/>
  <c r="BH634" i="2"/>
  <c r="BG634" i="2"/>
  <c r="BF634" i="2"/>
  <c r="T634" i="2"/>
  <c r="R634" i="2"/>
  <c r="P634" i="2"/>
  <c r="BK634" i="2"/>
  <c r="J634" i="2"/>
  <c r="BE634" i="2"/>
  <c r="BI629" i="2"/>
  <c r="BH629" i="2"/>
  <c r="BG629" i="2"/>
  <c r="BF629" i="2"/>
  <c r="T629" i="2"/>
  <c r="R629" i="2"/>
  <c r="P629" i="2"/>
  <c r="BK629" i="2"/>
  <c r="J629" i="2"/>
  <c r="BE629" i="2"/>
  <c r="BI626" i="2"/>
  <c r="BH626" i="2"/>
  <c r="BG626" i="2"/>
  <c r="BF626" i="2"/>
  <c r="T626" i="2"/>
  <c r="R626" i="2"/>
  <c r="P626" i="2"/>
  <c r="BK626" i="2"/>
  <c r="J626" i="2"/>
  <c r="BE626" i="2"/>
  <c r="BI623" i="2"/>
  <c r="BH623" i="2"/>
  <c r="BG623" i="2"/>
  <c r="BF623" i="2"/>
  <c r="T623" i="2"/>
  <c r="R623" i="2"/>
  <c r="P623" i="2"/>
  <c r="BK623" i="2"/>
  <c r="J623" i="2"/>
  <c r="BE623" i="2"/>
  <c r="BI620" i="2"/>
  <c r="BH620" i="2"/>
  <c r="BG620" i="2"/>
  <c r="BF620" i="2"/>
  <c r="T620" i="2"/>
  <c r="R620" i="2"/>
  <c r="P620" i="2"/>
  <c r="BK620" i="2"/>
  <c r="J620" i="2"/>
  <c r="BE620" i="2"/>
  <c r="BI615" i="2"/>
  <c r="BH615" i="2"/>
  <c r="BG615" i="2"/>
  <c r="BF615" i="2"/>
  <c r="T615" i="2"/>
  <c r="R615" i="2"/>
  <c r="P615" i="2"/>
  <c r="BK615" i="2"/>
  <c r="J615" i="2"/>
  <c r="BE615" i="2"/>
  <c r="BI610" i="2"/>
  <c r="BH610" i="2"/>
  <c r="BG610" i="2"/>
  <c r="BF610" i="2"/>
  <c r="T610" i="2"/>
  <c r="R610" i="2"/>
  <c r="P610" i="2"/>
  <c r="BK610" i="2"/>
  <c r="J610" i="2"/>
  <c r="BE610" i="2"/>
  <c r="BI607" i="2"/>
  <c r="BH607" i="2"/>
  <c r="BG607" i="2"/>
  <c r="BF607" i="2"/>
  <c r="T607" i="2"/>
  <c r="R607" i="2"/>
  <c r="P607" i="2"/>
  <c r="BK607" i="2"/>
  <c r="J607" i="2"/>
  <c r="BE607" i="2"/>
  <c r="BI605" i="2"/>
  <c r="BH605" i="2"/>
  <c r="BG605" i="2"/>
  <c r="BF605" i="2"/>
  <c r="T605" i="2"/>
  <c r="R605" i="2"/>
  <c r="P605" i="2"/>
  <c r="BK605" i="2"/>
  <c r="J605" i="2"/>
  <c r="BE605" i="2"/>
  <c r="BI601" i="2"/>
  <c r="BH601" i="2"/>
  <c r="BG601" i="2"/>
  <c r="BF601" i="2"/>
  <c r="T601" i="2"/>
  <c r="R601" i="2"/>
  <c r="P601" i="2"/>
  <c r="BK601" i="2"/>
  <c r="J601" i="2"/>
  <c r="BE601" i="2"/>
  <c r="BI599" i="2"/>
  <c r="BH599" i="2"/>
  <c r="BG599" i="2"/>
  <c r="BF599" i="2"/>
  <c r="T599" i="2"/>
  <c r="R599" i="2"/>
  <c r="P599" i="2"/>
  <c r="BK599" i="2"/>
  <c r="J599" i="2"/>
  <c r="BE599" i="2"/>
  <c r="BI590" i="2"/>
  <c r="BH590" i="2"/>
  <c r="BG590" i="2"/>
  <c r="BF590" i="2"/>
  <c r="T590" i="2"/>
  <c r="R590" i="2"/>
  <c r="P590" i="2"/>
  <c r="BK590" i="2"/>
  <c r="J590" i="2"/>
  <c r="BE590" i="2"/>
  <c r="BI582" i="2"/>
  <c r="BH582" i="2"/>
  <c r="BG582" i="2"/>
  <c r="BF582" i="2"/>
  <c r="T582" i="2"/>
  <c r="R582" i="2"/>
  <c r="P582" i="2"/>
  <c r="BK582" i="2"/>
  <c r="J582" i="2"/>
  <c r="BE582" i="2"/>
  <c r="BI580" i="2"/>
  <c r="BH580" i="2"/>
  <c r="BG580" i="2"/>
  <c r="BF580" i="2"/>
  <c r="T580" i="2"/>
  <c r="T579" i="2"/>
  <c r="R580" i="2"/>
  <c r="R579" i="2"/>
  <c r="P580" i="2"/>
  <c r="P579" i="2"/>
  <c r="BK580" i="2"/>
  <c r="BK579" i="2"/>
  <c r="J579" i="2" s="1"/>
  <c r="J73" i="2" s="1"/>
  <c r="J580" i="2"/>
  <c r="BE580" i="2" s="1"/>
  <c r="BI576" i="2"/>
  <c r="BH576" i="2"/>
  <c r="BG576" i="2"/>
  <c r="BF576" i="2"/>
  <c r="T576" i="2"/>
  <c r="R576" i="2"/>
  <c r="P576" i="2"/>
  <c r="BK576" i="2"/>
  <c r="J576" i="2"/>
  <c r="BE576" i="2"/>
  <c r="BI574" i="2"/>
  <c r="BH574" i="2"/>
  <c r="BG574" i="2"/>
  <c r="BF574" i="2"/>
  <c r="T574" i="2"/>
  <c r="R574" i="2"/>
  <c r="P574" i="2"/>
  <c r="BK574" i="2"/>
  <c r="J574" i="2"/>
  <c r="BE574" i="2"/>
  <c r="BI572" i="2"/>
  <c r="BH572" i="2"/>
  <c r="BG572" i="2"/>
  <c r="BF572" i="2"/>
  <c r="T572" i="2"/>
  <c r="R572" i="2"/>
  <c r="P572" i="2"/>
  <c r="BK572" i="2"/>
  <c r="J572" i="2"/>
  <c r="BE572" i="2"/>
  <c r="BI570" i="2"/>
  <c r="BH570" i="2"/>
  <c r="BG570" i="2"/>
  <c r="BF570" i="2"/>
  <c r="T570" i="2"/>
  <c r="R570" i="2"/>
  <c r="P570" i="2"/>
  <c r="BK570" i="2"/>
  <c r="J570" i="2"/>
  <c r="BE570" i="2"/>
  <c r="BI568" i="2"/>
  <c r="BH568" i="2"/>
  <c r="BG568" i="2"/>
  <c r="BF568" i="2"/>
  <c r="T568" i="2"/>
  <c r="T567" i="2"/>
  <c r="R568" i="2"/>
  <c r="R567" i="2"/>
  <c r="P568" i="2"/>
  <c r="P567" i="2"/>
  <c r="BK568" i="2"/>
  <c r="BK567" i="2"/>
  <c r="J567" i="2" s="1"/>
  <c r="J72" i="2" s="1"/>
  <c r="J568" i="2"/>
  <c r="BE568" i="2" s="1"/>
  <c r="BI565" i="2"/>
  <c r="BH565" i="2"/>
  <c r="BG565" i="2"/>
  <c r="BF565" i="2"/>
  <c r="T565" i="2"/>
  <c r="T564" i="2"/>
  <c r="R565" i="2"/>
  <c r="R564" i="2"/>
  <c r="P565" i="2"/>
  <c r="P564" i="2"/>
  <c r="BK565" i="2"/>
  <c r="BK564" i="2"/>
  <c r="J564" i="2" s="1"/>
  <c r="J71" i="2" s="1"/>
  <c r="J565" i="2"/>
  <c r="BE565" i="2" s="1"/>
  <c r="BI562" i="2"/>
  <c r="BH562" i="2"/>
  <c r="BG562" i="2"/>
  <c r="BF562" i="2"/>
  <c r="T562" i="2"/>
  <c r="R562" i="2"/>
  <c r="P562" i="2"/>
  <c r="BK562" i="2"/>
  <c r="J562" i="2"/>
  <c r="BE562" i="2"/>
  <c r="BI560" i="2"/>
  <c r="BH560" i="2"/>
  <c r="BG560" i="2"/>
  <c r="BF560" i="2"/>
  <c r="T560" i="2"/>
  <c r="R560" i="2"/>
  <c r="P560" i="2"/>
  <c r="BK560" i="2"/>
  <c r="J560" i="2"/>
  <c r="BE560" i="2"/>
  <c r="BI558" i="2"/>
  <c r="BH558" i="2"/>
  <c r="BG558" i="2"/>
  <c r="BF558" i="2"/>
  <c r="T558" i="2"/>
  <c r="T557" i="2"/>
  <c r="R558" i="2"/>
  <c r="R557" i="2"/>
  <c r="P558" i="2"/>
  <c r="P557" i="2"/>
  <c r="BK558" i="2"/>
  <c r="BK557" i="2"/>
  <c r="J557" i="2" s="1"/>
  <c r="J70" i="2" s="1"/>
  <c r="J558" i="2"/>
  <c r="BE558" i="2" s="1"/>
  <c r="BI555" i="2"/>
  <c r="BH555" i="2"/>
  <c r="BG555" i="2"/>
  <c r="BF555" i="2"/>
  <c r="T555" i="2"/>
  <c r="R555" i="2"/>
  <c r="P555" i="2"/>
  <c r="BK555" i="2"/>
  <c r="J555" i="2"/>
  <c r="BE555" i="2"/>
  <c r="BI553" i="2"/>
  <c r="BH553" i="2"/>
  <c r="BG553" i="2"/>
  <c r="BF553" i="2"/>
  <c r="T553" i="2"/>
  <c r="R553" i="2"/>
  <c r="P553" i="2"/>
  <c r="BK553" i="2"/>
  <c r="J553" i="2"/>
  <c r="BE553" i="2"/>
  <c r="BI551" i="2"/>
  <c r="BH551" i="2"/>
  <c r="BG551" i="2"/>
  <c r="BF551" i="2"/>
  <c r="T551" i="2"/>
  <c r="R551" i="2"/>
  <c r="P551" i="2"/>
  <c r="BK551" i="2"/>
  <c r="J551" i="2"/>
  <c r="BE551" i="2"/>
  <c r="BI549" i="2"/>
  <c r="BH549" i="2"/>
  <c r="BG549" i="2"/>
  <c r="BF549" i="2"/>
  <c r="T549" i="2"/>
  <c r="R549" i="2"/>
  <c r="P549" i="2"/>
  <c r="BK549" i="2"/>
  <c r="J549" i="2"/>
  <c r="BE549" i="2"/>
  <c r="BI547" i="2"/>
  <c r="BH547" i="2"/>
  <c r="BG547" i="2"/>
  <c r="BF547" i="2"/>
  <c r="T547" i="2"/>
  <c r="R547" i="2"/>
  <c r="P547" i="2"/>
  <c r="BK547" i="2"/>
  <c r="J547" i="2"/>
  <c r="BE547" i="2"/>
  <c r="BI545" i="2"/>
  <c r="BH545" i="2"/>
  <c r="BG545" i="2"/>
  <c r="BF545" i="2"/>
  <c r="T545" i="2"/>
  <c r="R545" i="2"/>
  <c r="P545" i="2"/>
  <c r="BK545" i="2"/>
  <c r="J545" i="2"/>
  <c r="BE545" i="2"/>
  <c r="BI543" i="2"/>
  <c r="BH543" i="2"/>
  <c r="BG543" i="2"/>
  <c r="BF543" i="2"/>
  <c r="T543" i="2"/>
  <c r="R543" i="2"/>
  <c r="P543" i="2"/>
  <c r="BK543" i="2"/>
  <c r="J543" i="2"/>
  <c r="BE543" i="2"/>
  <c r="BI541" i="2"/>
  <c r="BH541" i="2"/>
  <c r="BG541" i="2"/>
  <c r="BF541" i="2"/>
  <c r="T541" i="2"/>
  <c r="R541" i="2"/>
  <c r="P541" i="2"/>
  <c r="BK541" i="2"/>
  <c r="J541" i="2"/>
  <c r="BE541" i="2"/>
  <c r="BI539" i="2"/>
  <c r="BH539" i="2"/>
  <c r="BG539" i="2"/>
  <c r="BF539" i="2"/>
  <c r="T539" i="2"/>
  <c r="R539" i="2"/>
  <c r="P539" i="2"/>
  <c r="BK539" i="2"/>
  <c r="J539" i="2"/>
  <c r="BE539" i="2"/>
  <c r="BI537" i="2"/>
  <c r="BH537" i="2"/>
  <c r="BG537" i="2"/>
  <c r="BF537" i="2"/>
  <c r="T537" i="2"/>
  <c r="R537" i="2"/>
  <c r="P537" i="2"/>
  <c r="BK537" i="2"/>
  <c r="J537" i="2"/>
  <c r="BE537" i="2"/>
  <c r="BI535" i="2"/>
  <c r="BH535" i="2"/>
  <c r="BG535" i="2"/>
  <c r="BF535" i="2"/>
  <c r="T535" i="2"/>
  <c r="R535" i="2"/>
  <c r="P535" i="2"/>
  <c r="BK535" i="2"/>
  <c r="J535" i="2"/>
  <c r="BE535" i="2"/>
  <c r="BI532" i="2"/>
  <c r="BH532" i="2"/>
  <c r="BG532" i="2"/>
  <c r="BF532" i="2"/>
  <c r="T532" i="2"/>
  <c r="R532" i="2"/>
  <c r="P532" i="2"/>
  <c r="BK532" i="2"/>
  <c r="J532" i="2"/>
  <c r="BE532" i="2"/>
  <c r="BI530" i="2"/>
  <c r="BH530" i="2"/>
  <c r="BG530" i="2"/>
  <c r="BF530" i="2"/>
  <c r="T530" i="2"/>
  <c r="R530" i="2"/>
  <c r="P530" i="2"/>
  <c r="BK530" i="2"/>
  <c r="J530" i="2"/>
  <c r="BE530" i="2"/>
  <c r="BI527" i="2"/>
  <c r="BH527" i="2"/>
  <c r="BG527" i="2"/>
  <c r="BF527" i="2"/>
  <c r="T527" i="2"/>
  <c r="R527" i="2"/>
  <c r="P527" i="2"/>
  <c r="BK527" i="2"/>
  <c r="J527" i="2"/>
  <c r="BE527" i="2"/>
  <c r="BI524" i="2"/>
  <c r="BH524" i="2"/>
  <c r="BG524" i="2"/>
  <c r="BF524" i="2"/>
  <c r="T524" i="2"/>
  <c r="R524" i="2"/>
  <c r="P524" i="2"/>
  <c r="BK524" i="2"/>
  <c r="J524" i="2"/>
  <c r="BE524" i="2"/>
  <c r="BI521" i="2"/>
  <c r="BH521" i="2"/>
  <c r="BG521" i="2"/>
  <c r="BF521" i="2"/>
  <c r="T521" i="2"/>
  <c r="R521" i="2"/>
  <c r="P521" i="2"/>
  <c r="BK521" i="2"/>
  <c r="J521" i="2"/>
  <c r="BE521" i="2"/>
  <c r="BI518" i="2"/>
  <c r="BH518" i="2"/>
  <c r="BG518" i="2"/>
  <c r="BF518" i="2"/>
  <c r="T518" i="2"/>
  <c r="R518" i="2"/>
  <c r="P518" i="2"/>
  <c r="BK518" i="2"/>
  <c r="J518" i="2"/>
  <c r="BE518" i="2"/>
  <c r="BI516" i="2"/>
  <c r="BH516" i="2"/>
  <c r="BG516" i="2"/>
  <c r="BF516" i="2"/>
  <c r="T516" i="2"/>
  <c r="R516" i="2"/>
  <c r="P516" i="2"/>
  <c r="BK516" i="2"/>
  <c r="J516" i="2"/>
  <c r="BE516" i="2"/>
  <c r="BI513" i="2"/>
  <c r="BH513" i="2"/>
  <c r="BG513" i="2"/>
  <c r="BF513" i="2"/>
  <c r="T513" i="2"/>
  <c r="T512" i="2"/>
  <c r="R513" i="2"/>
  <c r="R512" i="2"/>
  <c r="P513" i="2"/>
  <c r="P512" i="2"/>
  <c r="BK513" i="2"/>
  <c r="BK512" i="2"/>
  <c r="J512" i="2" s="1"/>
  <c r="J69" i="2" s="1"/>
  <c r="J513" i="2"/>
  <c r="BE513" i="2" s="1"/>
  <c r="BI510" i="2"/>
  <c r="BH510" i="2"/>
  <c r="BG510" i="2"/>
  <c r="BF510" i="2"/>
  <c r="T510" i="2"/>
  <c r="R510" i="2"/>
  <c r="P510" i="2"/>
  <c r="BK510" i="2"/>
  <c r="J510" i="2"/>
  <c r="BE510" i="2"/>
  <c r="BI507" i="2"/>
  <c r="BH507" i="2"/>
  <c r="BG507" i="2"/>
  <c r="BF507" i="2"/>
  <c r="T507" i="2"/>
  <c r="R507" i="2"/>
  <c r="P507" i="2"/>
  <c r="BK507" i="2"/>
  <c r="J507" i="2"/>
  <c r="BE507" i="2"/>
  <c r="BI504" i="2"/>
  <c r="BH504" i="2"/>
  <c r="BG504" i="2"/>
  <c r="BF504" i="2"/>
  <c r="T504" i="2"/>
  <c r="R504" i="2"/>
  <c r="P504" i="2"/>
  <c r="BK504" i="2"/>
  <c r="J504" i="2"/>
  <c r="BE504" i="2"/>
  <c r="BI500" i="2"/>
  <c r="BH500" i="2"/>
  <c r="BG500" i="2"/>
  <c r="BF500" i="2"/>
  <c r="T500" i="2"/>
  <c r="R500" i="2"/>
  <c r="P500" i="2"/>
  <c r="BK500" i="2"/>
  <c r="J500" i="2"/>
  <c r="BE500" i="2"/>
  <c r="BI497" i="2"/>
  <c r="BH497" i="2"/>
  <c r="BG497" i="2"/>
  <c r="BF497" i="2"/>
  <c r="T497" i="2"/>
  <c r="R497" i="2"/>
  <c r="P497" i="2"/>
  <c r="BK497" i="2"/>
  <c r="J497" i="2"/>
  <c r="BE497" i="2"/>
  <c r="BI494" i="2"/>
  <c r="BH494" i="2"/>
  <c r="BG494" i="2"/>
  <c r="BF494" i="2"/>
  <c r="T494" i="2"/>
  <c r="R494" i="2"/>
  <c r="P494" i="2"/>
  <c r="BK494" i="2"/>
  <c r="J494" i="2"/>
  <c r="BE494" i="2"/>
  <c r="BI492" i="2"/>
  <c r="BH492" i="2"/>
  <c r="BG492" i="2"/>
  <c r="BF492" i="2"/>
  <c r="T492" i="2"/>
  <c r="T491" i="2"/>
  <c r="R492" i="2"/>
  <c r="R491" i="2"/>
  <c r="P492" i="2"/>
  <c r="P491" i="2"/>
  <c r="BK492" i="2"/>
  <c r="BK491" i="2"/>
  <c r="J491" i="2" s="1"/>
  <c r="J68" i="2" s="1"/>
  <c r="J492" i="2"/>
  <c r="BE492" i="2" s="1"/>
  <c r="BI489" i="2"/>
  <c r="BH489" i="2"/>
  <c r="BG489" i="2"/>
  <c r="BF489" i="2"/>
  <c r="T489" i="2"/>
  <c r="R489" i="2"/>
  <c r="P489" i="2"/>
  <c r="BK489" i="2"/>
  <c r="J489" i="2"/>
  <c r="BE489" i="2"/>
  <c r="BI486" i="2"/>
  <c r="BH486" i="2"/>
  <c r="BG486" i="2"/>
  <c r="BF486" i="2"/>
  <c r="T486" i="2"/>
  <c r="R486" i="2"/>
  <c r="P486" i="2"/>
  <c r="BK486" i="2"/>
  <c r="J486" i="2"/>
  <c r="BE486" i="2"/>
  <c r="BI484" i="2"/>
  <c r="BH484" i="2"/>
  <c r="BG484" i="2"/>
  <c r="BF484" i="2"/>
  <c r="T484" i="2"/>
  <c r="R484" i="2"/>
  <c r="P484" i="2"/>
  <c r="BK484" i="2"/>
  <c r="J484" i="2"/>
  <c r="BE484" i="2"/>
  <c r="BI481" i="2"/>
  <c r="BH481" i="2"/>
  <c r="BG481" i="2"/>
  <c r="BF481" i="2"/>
  <c r="T481" i="2"/>
  <c r="R481" i="2"/>
  <c r="P481" i="2"/>
  <c r="BK481" i="2"/>
  <c r="J481" i="2"/>
  <c r="BE481" i="2"/>
  <c r="BI479" i="2"/>
  <c r="BH479" i="2"/>
  <c r="BG479" i="2"/>
  <c r="BF479" i="2"/>
  <c r="T479" i="2"/>
  <c r="R479" i="2"/>
  <c r="P479" i="2"/>
  <c r="BK479" i="2"/>
  <c r="J479" i="2"/>
  <c r="BE479" i="2"/>
  <c r="BI476" i="2"/>
  <c r="BH476" i="2"/>
  <c r="BG476" i="2"/>
  <c r="BF476" i="2"/>
  <c r="T476" i="2"/>
  <c r="R476" i="2"/>
  <c r="P476" i="2"/>
  <c r="BK476" i="2"/>
  <c r="J476" i="2"/>
  <c r="BE476" i="2"/>
  <c r="BI471" i="2"/>
  <c r="BH471" i="2"/>
  <c r="BG471" i="2"/>
  <c r="BF471" i="2"/>
  <c r="T471" i="2"/>
  <c r="T470" i="2"/>
  <c r="T469" i="2" s="1"/>
  <c r="R471" i="2"/>
  <c r="R470" i="2" s="1"/>
  <c r="R469" i="2" s="1"/>
  <c r="P471" i="2"/>
  <c r="P470" i="2"/>
  <c r="BK471" i="2"/>
  <c r="BK470" i="2" s="1"/>
  <c r="J471" i="2"/>
  <c r="BE471" i="2"/>
  <c r="BI466" i="2"/>
  <c r="BH466" i="2"/>
  <c r="BG466" i="2"/>
  <c r="BF466" i="2"/>
  <c r="T466" i="2"/>
  <c r="R466" i="2"/>
  <c r="P466" i="2"/>
  <c r="BK466" i="2"/>
  <c r="J466" i="2"/>
  <c r="BE466" i="2"/>
  <c r="BI464" i="2"/>
  <c r="BH464" i="2"/>
  <c r="BG464" i="2"/>
  <c r="BF464" i="2"/>
  <c r="T464" i="2"/>
  <c r="T463" i="2"/>
  <c r="R464" i="2"/>
  <c r="R463" i="2"/>
  <c r="P464" i="2"/>
  <c r="P463" i="2"/>
  <c r="BK464" i="2"/>
  <c r="BK463" i="2"/>
  <c r="J463" i="2" s="1"/>
  <c r="J65" i="2" s="1"/>
  <c r="J464" i="2"/>
  <c r="BE464" i="2" s="1"/>
  <c r="BI461" i="2"/>
  <c r="BH461" i="2"/>
  <c r="BG461" i="2"/>
  <c r="BF461" i="2"/>
  <c r="T461" i="2"/>
  <c r="R461" i="2"/>
  <c r="P461" i="2"/>
  <c r="BK461" i="2"/>
  <c r="J461" i="2"/>
  <c r="BE461" i="2"/>
  <c r="BI458" i="2"/>
  <c r="BH458" i="2"/>
  <c r="BG458" i="2"/>
  <c r="BF458" i="2"/>
  <c r="T458" i="2"/>
  <c r="R458" i="2"/>
  <c r="P458" i="2"/>
  <c r="BK458" i="2"/>
  <c r="J458" i="2"/>
  <c r="BE458" i="2"/>
  <c r="BI455" i="2"/>
  <c r="BH455" i="2"/>
  <c r="BG455" i="2"/>
  <c r="BF455" i="2"/>
  <c r="T455" i="2"/>
  <c r="R455" i="2"/>
  <c r="P455" i="2"/>
  <c r="BK455" i="2"/>
  <c r="J455" i="2"/>
  <c r="BE455" i="2"/>
  <c r="BI452" i="2"/>
  <c r="BH452" i="2"/>
  <c r="BG452" i="2"/>
  <c r="BF452" i="2"/>
  <c r="T452" i="2"/>
  <c r="R452" i="2"/>
  <c r="P452" i="2"/>
  <c r="BK452" i="2"/>
  <c r="J452" i="2"/>
  <c r="BE452" i="2"/>
  <c r="BI449" i="2"/>
  <c r="BH449" i="2"/>
  <c r="BG449" i="2"/>
  <c r="BF449" i="2"/>
  <c r="T449" i="2"/>
  <c r="R449" i="2"/>
  <c r="P449" i="2"/>
  <c r="BK449" i="2"/>
  <c r="J449" i="2"/>
  <c r="BE449" i="2"/>
  <c r="BI447" i="2"/>
  <c r="BH447" i="2"/>
  <c r="BG447" i="2"/>
  <c r="BF447" i="2"/>
  <c r="T447" i="2"/>
  <c r="R447" i="2"/>
  <c r="R441" i="2" s="1"/>
  <c r="P447" i="2"/>
  <c r="BK447" i="2"/>
  <c r="J447" i="2"/>
  <c r="BE447" i="2"/>
  <c r="BI444" i="2"/>
  <c r="BH444" i="2"/>
  <c r="BG444" i="2"/>
  <c r="BF444" i="2"/>
  <c r="T444" i="2"/>
  <c r="R444" i="2"/>
  <c r="P444" i="2"/>
  <c r="BK444" i="2"/>
  <c r="BK441" i="2" s="1"/>
  <c r="J441" i="2" s="1"/>
  <c r="J64" i="2" s="1"/>
  <c r="J444" i="2"/>
  <c r="BE444" i="2"/>
  <c r="BI442" i="2"/>
  <c r="BH442" i="2"/>
  <c r="BG442" i="2"/>
  <c r="BF442" i="2"/>
  <c r="T442" i="2"/>
  <c r="T441" i="2"/>
  <c r="R442" i="2"/>
  <c r="P442" i="2"/>
  <c r="P441" i="2"/>
  <c r="BK442" i="2"/>
  <c r="J442" i="2"/>
  <c r="BE442" i="2" s="1"/>
  <c r="BI437" i="2"/>
  <c r="BH437" i="2"/>
  <c r="BG437" i="2"/>
  <c r="BF437" i="2"/>
  <c r="T437" i="2"/>
  <c r="R437" i="2"/>
  <c r="P437" i="2"/>
  <c r="BK437" i="2"/>
  <c r="J437" i="2"/>
  <c r="BE437" i="2"/>
  <c r="BI435" i="2"/>
  <c r="BH435" i="2"/>
  <c r="BG435" i="2"/>
  <c r="BF435" i="2"/>
  <c r="T435" i="2"/>
  <c r="R435" i="2"/>
  <c r="P435" i="2"/>
  <c r="BK435" i="2"/>
  <c r="J435" i="2"/>
  <c r="BE435" i="2"/>
  <c r="BI429" i="2"/>
  <c r="BH429" i="2"/>
  <c r="BG429" i="2"/>
  <c r="BF429" i="2"/>
  <c r="T429" i="2"/>
  <c r="R429" i="2"/>
  <c r="P429" i="2"/>
  <c r="BK429" i="2"/>
  <c r="J429" i="2"/>
  <c r="BE429" i="2"/>
  <c r="BI422" i="2"/>
  <c r="BH422" i="2"/>
  <c r="BG422" i="2"/>
  <c r="BF422" i="2"/>
  <c r="T422" i="2"/>
  <c r="R422" i="2"/>
  <c r="P422" i="2"/>
  <c r="BK422" i="2"/>
  <c r="J422" i="2"/>
  <c r="BE422" i="2"/>
  <c r="BI419" i="2"/>
  <c r="BH419" i="2"/>
  <c r="BG419" i="2"/>
  <c r="BF419" i="2"/>
  <c r="T419" i="2"/>
  <c r="R419" i="2"/>
  <c r="P419" i="2"/>
  <c r="BK419" i="2"/>
  <c r="J419" i="2"/>
  <c r="BE419" i="2"/>
  <c r="BI416" i="2"/>
  <c r="BH416" i="2"/>
  <c r="BG416" i="2"/>
  <c r="BF416" i="2"/>
  <c r="T416" i="2"/>
  <c r="R416" i="2"/>
  <c r="P416" i="2"/>
  <c r="BK416" i="2"/>
  <c r="J416" i="2"/>
  <c r="BE416" i="2"/>
  <c r="BI414" i="2"/>
  <c r="BH414" i="2"/>
  <c r="BG414" i="2"/>
  <c r="BF414" i="2"/>
  <c r="T414" i="2"/>
  <c r="R414" i="2"/>
  <c r="P414" i="2"/>
  <c r="BK414" i="2"/>
  <c r="J414" i="2"/>
  <c r="BE414" i="2"/>
  <c r="BI412" i="2"/>
  <c r="BH412" i="2"/>
  <c r="BG412" i="2"/>
  <c r="BF412" i="2"/>
  <c r="T412" i="2"/>
  <c r="R412" i="2"/>
  <c r="P412" i="2"/>
  <c r="BK412" i="2"/>
  <c r="J412" i="2"/>
  <c r="BE412" i="2"/>
  <c r="BI409" i="2"/>
  <c r="BH409" i="2"/>
  <c r="BG409" i="2"/>
  <c r="BF409" i="2"/>
  <c r="T409" i="2"/>
  <c r="R409" i="2"/>
  <c r="P409" i="2"/>
  <c r="BK409" i="2"/>
  <c r="J409" i="2"/>
  <c r="BE409" i="2"/>
  <c r="BI407" i="2"/>
  <c r="BH407" i="2"/>
  <c r="BG407" i="2"/>
  <c r="BF407" i="2"/>
  <c r="T407" i="2"/>
  <c r="R407" i="2"/>
  <c r="P407" i="2"/>
  <c r="BK407" i="2"/>
  <c r="J407" i="2"/>
  <c r="BE407" i="2"/>
  <c r="BI404" i="2"/>
  <c r="BH404" i="2"/>
  <c r="BG404" i="2"/>
  <c r="BF404" i="2"/>
  <c r="T404" i="2"/>
  <c r="R404" i="2"/>
  <c r="P404" i="2"/>
  <c r="BK404" i="2"/>
  <c r="J404" i="2"/>
  <c r="BE404" i="2"/>
  <c r="BI399" i="2"/>
  <c r="BH399" i="2"/>
  <c r="BG399" i="2"/>
  <c r="BF399" i="2"/>
  <c r="T399" i="2"/>
  <c r="R399" i="2"/>
  <c r="P399" i="2"/>
  <c r="BK399" i="2"/>
  <c r="J399" i="2"/>
  <c r="BE399" i="2"/>
  <c r="BI396" i="2"/>
  <c r="BH396" i="2"/>
  <c r="BG396" i="2"/>
  <c r="BF396" i="2"/>
  <c r="T396" i="2"/>
  <c r="R396" i="2"/>
  <c r="P396" i="2"/>
  <c r="BK396" i="2"/>
  <c r="J396" i="2"/>
  <c r="BE396" i="2"/>
  <c r="BI394" i="2"/>
  <c r="BH394" i="2"/>
  <c r="BG394" i="2"/>
  <c r="BF394" i="2"/>
  <c r="T394" i="2"/>
  <c r="R394" i="2"/>
  <c r="P394" i="2"/>
  <c r="BK394" i="2"/>
  <c r="J394" i="2"/>
  <c r="BE394" i="2"/>
  <c r="BI391" i="2"/>
  <c r="BH391" i="2"/>
  <c r="BG391" i="2"/>
  <c r="BF391" i="2"/>
  <c r="T391" i="2"/>
  <c r="R391" i="2"/>
  <c r="P391" i="2"/>
  <c r="BK391" i="2"/>
  <c r="J391" i="2"/>
  <c r="BE391" i="2"/>
  <c r="BI384" i="2"/>
  <c r="BH384" i="2"/>
  <c r="BG384" i="2"/>
  <c r="BF384" i="2"/>
  <c r="T384" i="2"/>
  <c r="R384" i="2"/>
  <c r="P384" i="2"/>
  <c r="BK384" i="2"/>
  <c r="J384" i="2"/>
  <c r="BE384" i="2"/>
  <c r="BI376" i="2"/>
  <c r="BH376" i="2"/>
  <c r="BG376" i="2"/>
  <c r="BF376" i="2"/>
  <c r="T376" i="2"/>
  <c r="R376" i="2"/>
  <c r="P376" i="2"/>
  <c r="BK376" i="2"/>
  <c r="J376" i="2"/>
  <c r="BE376" i="2"/>
  <c r="BI373" i="2"/>
  <c r="BH373" i="2"/>
  <c r="BG373" i="2"/>
  <c r="BF373" i="2"/>
  <c r="T373" i="2"/>
  <c r="R373" i="2"/>
  <c r="P373" i="2"/>
  <c r="BK373" i="2"/>
  <c r="J373" i="2"/>
  <c r="BE373" i="2"/>
  <c r="BI370" i="2"/>
  <c r="BH370" i="2"/>
  <c r="BG370" i="2"/>
  <c r="BF370" i="2"/>
  <c r="T370" i="2"/>
  <c r="R370" i="2"/>
  <c r="P370" i="2"/>
  <c r="BK370" i="2"/>
  <c r="J370" i="2"/>
  <c r="BE370" i="2"/>
  <c r="BI365" i="2"/>
  <c r="BH365" i="2"/>
  <c r="BG365" i="2"/>
  <c r="BF365" i="2"/>
  <c r="T365" i="2"/>
  <c r="R365" i="2"/>
  <c r="P365" i="2"/>
  <c r="BK365" i="2"/>
  <c r="J365" i="2"/>
  <c r="BE365" i="2"/>
  <c r="BI360" i="2"/>
  <c r="BH360" i="2"/>
  <c r="BG360" i="2"/>
  <c r="BF360" i="2"/>
  <c r="T360" i="2"/>
  <c r="R360" i="2"/>
  <c r="P360" i="2"/>
  <c r="BK360" i="2"/>
  <c r="J360" i="2"/>
  <c r="BE360" i="2"/>
  <c r="BI357" i="2"/>
  <c r="BH357" i="2"/>
  <c r="BG357" i="2"/>
  <c r="BF357" i="2"/>
  <c r="T357" i="2"/>
  <c r="R357" i="2"/>
  <c r="P357" i="2"/>
  <c r="BK357" i="2"/>
  <c r="J357" i="2"/>
  <c r="BE357" i="2"/>
  <c r="BI355" i="2"/>
  <c r="BH355" i="2"/>
  <c r="BG355" i="2"/>
  <c r="BF355" i="2"/>
  <c r="T355" i="2"/>
  <c r="R355" i="2"/>
  <c r="P355" i="2"/>
  <c r="BK355" i="2"/>
  <c r="J355" i="2"/>
  <c r="BE355" i="2"/>
  <c r="BI353" i="2"/>
  <c r="BH353" i="2"/>
  <c r="BG353" i="2"/>
  <c r="BF353" i="2"/>
  <c r="T353" i="2"/>
  <c r="R353" i="2"/>
  <c r="P353" i="2"/>
  <c r="BK353" i="2"/>
  <c r="J353" i="2"/>
  <c r="BE353" i="2"/>
  <c r="BI351" i="2"/>
  <c r="BH351" i="2"/>
  <c r="BG351" i="2"/>
  <c r="BF351" i="2"/>
  <c r="T351" i="2"/>
  <c r="R351" i="2"/>
  <c r="P351" i="2"/>
  <c r="BK351" i="2"/>
  <c r="J351" i="2"/>
  <c r="BE351" i="2"/>
  <c r="BI349" i="2"/>
  <c r="BH349" i="2"/>
  <c r="BG349" i="2"/>
  <c r="BF349" i="2"/>
  <c r="T349" i="2"/>
  <c r="R349" i="2"/>
  <c r="P349" i="2"/>
  <c r="BK349" i="2"/>
  <c r="J349" i="2"/>
  <c r="BE349" i="2"/>
  <c r="BI347" i="2"/>
  <c r="BH347" i="2"/>
  <c r="BG347" i="2"/>
  <c r="BF347" i="2"/>
  <c r="T347" i="2"/>
  <c r="R347" i="2"/>
  <c r="P347" i="2"/>
  <c r="BK347" i="2"/>
  <c r="J347" i="2"/>
  <c r="BE347" i="2"/>
  <c r="BI345" i="2"/>
  <c r="BH345" i="2"/>
  <c r="BG345" i="2"/>
  <c r="BF345" i="2"/>
  <c r="T345" i="2"/>
  <c r="R345" i="2"/>
  <c r="P345" i="2"/>
  <c r="BK345" i="2"/>
  <c r="J345" i="2"/>
  <c r="BE345" i="2"/>
  <c r="BI341" i="2"/>
  <c r="BH341" i="2"/>
  <c r="BG341" i="2"/>
  <c r="BF341" i="2"/>
  <c r="T341" i="2"/>
  <c r="R341" i="2"/>
  <c r="P341" i="2"/>
  <c r="BK341" i="2"/>
  <c r="J341" i="2"/>
  <c r="BE341" i="2"/>
  <c r="BI339" i="2"/>
  <c r="BH339" i="2"/>
  <c r="BG339" i="2"/>
  <c r="BF339" i="2"/>
  <c r="T339" i="2"/>
  <c r="R339" i="2"/>
  <c r="P339" i="2"/>
  <c r="BK339" i="2"/>
  <c r="J339" i="2"/>
  <c r="BE339" i="2"/>
  <c r="BI337" i="2"/>
  <c r="BH337" i="2"/>
  <c r="BG337" i="2"/>
  <c r="BF337" i="2"/>
  <c r="T337" i="2"/>
  <c r="R337" i="2"/>
  <c r="P337" i="2"/>
  <c r="BK337" i="2"/>
  <c r="J337" i="2"/>
  <c r="BE337" i="2"/>
  <c r="BI334" i="2"/>
  <c r="BH334" i="2"/>
  <c r="BG334" i="2"/>
  <c r="BF334" i="2"/>
  <c r="T334" i="2"/>
  <c r="R334" i="2"/>
  <c r="P334" i="2"/>
  <c r="BK334" i="2"/>
  <c r="J334" i="2"/>
  <c r="BE334" i="2"/>
  <c r="BI332" i="2"/>
  <c r="BH332" i="2"/>
  <c r="BG332" i="2"/>
  <c r="BF332" i="2"/>
  <c r="T332" i="2"/>
  <c r="R332" i="2"/>
  <c r="P332" i="2"/>
  <c r="BK332" i="2"/>
  <c r="J332" i="2"/>
  <c r="BE332" i="2"/>
  <c r="BI328" i="2"/>
  <c r="BH328" i="2"/>
  <c r="BG328" i="2"/>
  <c r="BF328" i="2"/>
  <c r="T328" i="2"/>
  <c r="R328" i="2"/>
  <c r="P328" i="2"/>
  <c r="BK328" i="2"/>
  <c r="J328" i="2"/>
  <c r="BE328" i="2"/>
  <c r="BI326" i="2"/>
  <c r="BH326" i="2"/>
  <c r="BG326" i="2"/>
  <c r="BF326" i="2"/>
  <c r="T326" i="2"/>
  <c r="R326" i="2"/>
  <c r="P326" i="2"/>
  <c r="BK326" i="2"/>
  <c r="J326" i="2"/>
  <c r="BE326" i="2"/>
  <c r="BI323" i="2"/>
  <c r="BH323" i="2"/>
  <c r="BG323" i="2"/>
  <c r="BF323" i="2"/>
  <c r="T323" i="2"/>
  <c r="R323" i="2"/>
  <c r="P323" i="2"/>
  <c r="BK323" i="2"/>
  <c r="J323" i="2"/>
  <c r="BE323" i="2"/>
  <c r="BI320" i="2"/>
  <c r="BH320" i="2"/>
  <c r="BG320" i="2"/>
  <c r="BF320" i="2"/>
  <c r="T320" i="2"/>
  <c r="R320" i="2"/>
  <c r="P320" i="2"/>
  <c r="BK320" i="2"/>
  <c r="J320" i="2"/>
  <c r="BE320" i="2"/>
  <c r="BI318" i="2"/>
  <c r="BH318" i="2"/>
  <c r="BG318" i="2"/>
  <c r="BF318" i="2"/>
  <c r="T318" i="2"/>
  <c r="R318" i="2"/>
  <c r="P318" i="2"/>
  <c r="BK318" i="2"/>
  <c r="J318" i="2"/>
  <c r="BE318" i="2"/>
  <c r="BI314" i="2"/>
  <c r="BH314" i="2"/>
  <c r="BG314" i="2"/>
  <c r="BF314" i="2"/>
  <c r="T314" i="2"/>
  <c r="R314" i="2"/>
  <c r="P314" i="2"/>
  <c r="BK314" i="2"/>
  <c r="J314" i="2"/>
  <c r="BE314" i="2"/>
  <c r="BI312" i="2"/>
  <c r="BH312" i="2"/>
  <c r="BG312" i="2"/>
  <c r="BF312" i="2"/>
  <c r="T312" i="2"/>
  <c r="R312" i="2"/>
  <c r="P312" i="2"/>
  <c r="BK312" i="2"/>
  <c r="J312" i="2"/>
  <c r="BE312" i="2"/>
  <c r="BI310" i="2"/>
  <c r="BH310" i="2"/>
  <c r="BG310" i="2"/>
  <c r="BF310" i="2"/>
  <c r="T310" i="2"/>
  <c r="R310" i="2"/>
  <c r="P310" i="2"/>
  <c r="BK310" i="2"/>
  <c r="J310" i="2"/>
  <c r="BE310" i="2"/>
  <c r="BI306" i="2"/>
  <c r="BH306" i="2"/>
  <c r="BG306" i="2"/>
  <c r="BF306" i="2"/>
  <c r="T306" i="2"/>
  <c r="R306" i="2"/>
  <c r="P306" i="2"/>
  <c r="BK306" i="2"/>
  <c r="J306" i="2"/>
  <c r="BE306" i="2"/>
  <c r="BI304" i="2"/>
  <c r="BH304" i="2"/>
  <c r="BG304" i="2"/>
  <c r="BF304" i="2"/>
  <c r="T304" i="2"/>
  <c r="R304" i="2"/>
  <c r="P304" i="2"/>
  <c r="BK304" i="2"/>
  <c r="J304" i="2"/>
  <c r="BE304" i="2"/>
  <c r="BI302" i="2"/>
  <c r="BH302" i="2"/>
  <c r="BG302" i="2"/>
  <c r="BF302" i="2"/>
  <c r="T302" i="2"/>
  <c r="R302" i="2"/>
  <c r="P302" i="2"/>
  <c r="BK302" i="2"/>
  <c r="J302" i="2"/>
  <c r="BE302" i="2"/>
  <c r="BI298" i="2"/>
  <c r="BH298" i="2"/>
  <c r="BG298" i="2"/>
  <c r="BF298" i="2"/>
  <c r="T298" i="2"/>
  <c r="R298" i="2"/>
  <c r="P298" i="2"/>
  <c r="BK298" i="2"/>
  <c r="J298" i="2"/>
  <c r="BE298" i="2"/>
  <c r="BI293" i="2"/>
  <c r="BH293" i="2"/>
  <c r="BG293" i="2"/>
  <c r="BF293" i="2"/>
  <c r="T293" i="2"/>
  <c r="T292" i="2"/>
  <c r="R293" i="2"/>
  <c r="R292" i="2"/>
  <c r="P293" i="2"/>
  <c r="P292" i="2"/>
  <c r="BK293" i="2"/>
  <c r="BK292" i="2"/>
  <c r="J292" i="2" s="1"/>
  <c r="J63" i="2" s="1"/>
  <c r="J293" i="2"/>
  <c r="BE293" i="2" s="1"/>
  <c r="BI290" i="2"/>
  <c r="BH290" i="2"/>
  <c r="BG290" i="2"/>
  <c r="BF290" i="2"/>
  <c r="T290" i="2"/>
  <c r="R290" i="2"/>
  <c r="P290" i="2"/>
  <c r="BK290" i="2"/>
  <c r="J290" i="2"/>
  <c r="BE290" i="2"/>
  <c r="BI287" i="2"/>
  <c r="BH287" i="2"/>
  <c r="BG287" i="2"/>
  <c r="BF287" i="2"/>
  <c r="T287" i="2"/>
  <c r="R287" i="2"/>
  <c r="P287" i="2"/>
  <c r="BK287" i="2"/>
  <c r="J287" i="2"/>
  <c r="BE287" i="2"/>
  <c r="BI285" i="2"/>
  <c r="BH285" i="2"/>
  <c r="BG285" i="2"/>
  <c r="BF285" i="2"/>
  <c r="T285" i="2"/>
  <c r="R285" i="2"/>
  <c r="P285" i="2"/>
  <c r="BK285" i="2"/>
  <c r="J285" i="2"/>
  <c r="BE285" i="2"/>
  <c r="BI282" i="2"/>
  <c r="BH282" i="2"/>
  <c r="BG282" i="2"/>
  <c r="BF282" i="2"/>
  <c r="T282" i="2"/>
  <c r="R282" i="2"/>
  <c r="P282" i="2"/>
  <c r="BK282" i="2"/>
  <c r="J282" i="2"/>
  <c r="BE282" i="2"/>
  <c r="BI280" i="2"/>
  <c r="BH280" i="2"/>
  <c r="BG280" i="2"/>
  <c r="BF280" i="2"/>
  <c r="T280" i="2"/>
  <c r="R280" i="2"/>
  <c r="P280" i="2"/>
  <c r="BK280" i="2"/>
  <c r="J280" i="2"/>
  <c r="BE280" i="2"/>
  <c r="BI278" i="2"/>
  <c r="BH278" i="2"/>
  <c r="BG278" i="2"/>
  <c r="BF278" i="2"/>
  <c r="T278" i="2"/>
  <c r="R278" i="2"/>
  <c r="P278" i="2"/>
  <c r="BK278" i="2"/>
  <c r="J278" i="2"/>
  <c r="BE278" i="2"/>
  <c r="BI276" i="2"/>
  <c r="BH276" i="2"/>
  <c r="BG276" i="2"/>
  <c r="BF276" i="2"/>
  <c r="T276" i="2"/>
  <c r="R276" i="2"/>
  <c r="P276" i="2"/>
  <c r="BK276" i="2"/>
  <c r="J276" i="2"/>
  <c r="BE276" i="2"/>
  <c r="BI273" i="2"/>
  <c r="BH273" i="2"/>
  <c r="BG273" i="2"/>
  <c r="BF273" i="2"/>
  <c r="T273" i="2"/>
  <c r="R273" i="2"/>
  <c r="P273" i="2"/>
  <c r="BK273" i="2"/>
  <c r="J273" i="2"/>
  <c r="BE273" i="2"/>
  <c r="BI271" i="2"/>
  <c r="BH271" i="2"/>
  <c r="BG271" i="2"/>
  <c r="BF271" i="2"/>
  <c r="T271" i="2"/>
  <c r="R271" i="2"/>
  <c r="P271" i="2"/>
  <c r="BK271" i="2"/>
  <c r="J271" i="2"/>
  <c r="BE271" i="2"/>
  <c r="BI269" i="2"/>
  <c r="BH269" i="2"/>
  <c r="BG269" i="2"/>
  <c r="BF269" i="2"/>
  <c r="T269" i="2"/>
  <c r="R269" i="2"/>
  <c r="P269" i="2"/>
  <c r="BK269" i="2"/>
  <c r="J269" i="2"/>
  <c r="BE269" i="2"/>
  <c r="BI266" i="2"/>
  <c r="BH266" i="2"/>
  <c r="BG266" i="2"/>
  <c r="BF266" i="2"/>
  <c r="T266" i="2"/>
  <c r="R266" i="2"/>
  <c r="P266" i="2"/>
  <c r="BK266" i="2"/>
  <c r="J266" i="2"/>
  <c r="BE266" i="2"/>
  <c r="BI263" i="2"/>
  <c r="BH263" i="2"/>
  <c r="BG263" i="2"/>
  <c r="BF263" i="2"/>
  <c r="T263" i="2"/>
  <c r="R263" i="2"/>
  <c r="P263" i="2"/>
  <c r="BK263" i="2"/>
  <c r="J263" i="2"/>
  <c r="BE263" i="2"/>
  <c r="BI256" i="2"/>
  <c r="BH256" i="2"/>
  <c r="BG256" i="2"/>
  <c r="BF256" i="2"/>
  <c r="T256" i="2"/>
  <c r="R256" i="2"/>
  <c r="P256" i="2"/>
  <c r="BK256" i="2"/>
  <c r="J256" i="2"/>
  <c r="BE256" i="2"/>
  <c r="BI253" i="2"/>
  <c r="BH253" i="2"/>
  <c r="BG253" i="2"/>
  <c r="BF253" i="2"/>
  <c r="T253" i="2"/>
  <c r="R253" i="2"/>
  <c r="P253" i="2"/>
  <c r="BK253" i="2"/>
  <c r="J253" i="2"/>
  <c r="BE253" i="2"/>
  <c r="BI250" i="2"/>
  <c r="BH250" i="2"/>
  <c r="BG250" i="2"/>
  <c r="BF250" i="2"/>
  <c r="T250" i="2"/>
  <c r="R250" i="2"/>
  <c r="P250" i="2"/>
  <c r="BK250" i="2"/>
  <c r="J250" i="2"/>
  <c r="BE250" i="2"/>
  <c r="BI247" i="2"/>
  <c r="BH247" i="2"/>
  <c r="BG247" i="2"/>
  <c r="BF247" i="2"/>
  <c r="T247" i="2"/>
  <c r="R247" i="2"/>
  <c r="P247" i="2"/>
  <c r="BK247" i="2"/>
  <c r="J247" i="2"/>
  <c r="BE247" i="2"/>
  <c r="BI245" i="2"/>
  <c r="BH245" i="2"/>
  <c r="BG245" i="2"/>
  <c r="BF245" i="2"/>
  <c r="T245" i="2"/>
  <c r="R245" i="2"/>
  <c r="P245" i="2"/>
  <c r="BK245" i="2"/>
  <c r="J245" i="2"/>
  <c r="BE245" i="2"/>
  <c r="BI242" i="2"/>
  <c r="BH242" i="2"/>
  <c r="BG242" i="2"/>
  <c r="BF242" i="2"/>
  <c r="T242" i="2"/>
  <c r="R242" i="2"/>
  <c r="P242" i="2"/>
  <c r="BK242" i="2"/>
  <c r="J242" i="2"/>
  <c r="BE242" i="2"/>
  <c r="BI239" i="2"/>
  <c r="BH239" i="2"/>
  <c r="BG239" i="2"/>
  <c r="BF239" i="2"/>
  <c r="T239" i="2"/>
  <c r="R239" i="2"/>
  <c r="P239" i="2"/>
  <c r="BK239" i="2"/>
  <c r="J239" i="2"/>
  <c r="BE239" i="2"/>
  <c r="BI229" i="2"/>
  <c r="BH229" i="2"/>
  <c r="BG229" i="2"/>
  <c r="BF229" i="2"/>
  <c r="T229" i="2"/>
  <c r="R229" i="2"/>
  <c r="P229" i="2"/>
  <c r="BK229" i="2"/>
  <c r="J229" i="2"/>
  <c r="BE229" i="2"/>
  <c r="BI226" i="2"/>
  <c r="BH226" i="2"/>
  <c r="BG226" i="2"/>
  <c r="BF226" i="2"/>
  <c r="T226" i="2"/>
  <c r="R226" i="2"/>
  <c r="P226" i="2"/>
  <c r="BK226" i="2"/>
  <c r="J226" i="2"/>
  <c r="BE226" i="2"/>
  <c r="BI223" i="2"/>
  <c r="BH223" i="2"/>
  <c r="BG223" i="2"/>
  <c r="BF223" i="2"/>
  <c r="T223" i="2"/>
  <c r="R223" i="2"/>
  <c r="P223" i="2"/>
  <c r="BK223" i="2"/>
  <c r="J223" i="2"/>
  <c r="BE223" i="2"/>
  <c r="BI221" i="2"/>
  <c r="BH221" i="2"/>
  <c r="BG221" i="2"/>
  <c r="BF221" i="2"/>
  <c r="T221" i="2"/>
  <c r="R221" i="2"/>
  <c r="P221" i="2"/>
  <c r="BK221" i="2"/>
  <c r="J221" i="2"/>
  <c r="BE221" i="2"/>
  <c r="BI218" i="2"/>
  <c r="BH218" i="2"/>
  <c r="BG218" i="2"/>
  <c r="BF218" i="2"/>
  <c r="T218" i="2"/>
  <c r="R218" i="2"/>
  <c r="P218" i="2"/>
  <c r="BK218" i="2"/>
  <c r="J218" i="2"/>
  <c r="BE218" i="2"/>
  <c r="BI214" i="2"/>
  <c r="BH214" i="2"/>
  <c r="BG214" i="2"/>
  <c r="BF214" i="2"/>
  <c r="T214" i="2"/>
  <c r="R214" i="2"/>
  <c r="P214" i="2"/>
  <c r="BK214" i="2"/>
  <c r="J214" i="2"/>
  <c r="BE214" i="2"/>
  <c r="BI208" i="2"/>
  <c r="BH208" i="2"/>
  <c r="BG208" i="2"/>
  <c r="BF208" i="2"/>
  <c r="T208" i="2"/>
  <c r="R208" i="2"/>
  <c r="P208" i="2"/>
  <c r="BK208" i="2"/>
  <c r="J208" i="2"/>
  <c r="BE208" i="2"/>
  <c r="BI205" i="2"/>
  <c r="BH205" i="2"/>
  <c r="BG205" i="2"/>
  <c r="BF205" i="2"/>
  <c r="T205" i="2"/>
  <c r="R205" i="2"/>
  <c r="P205" i="2"/>
  <c r="BK205" i="2"/>
  <c r="J205" i="2"/>
  <c r="BE205" i="2"/>
  <c r="BI201" i="2"/>
  <c r="BH201" i="2"/>
  <c r="BG201" i="2"/>
  <c r="BF201" i="2"/>
  <c r="T201" i="2"/>
  <c r="R201" i="2"/>
  <c r="P201" i="2"/>
  <c r="BK201" i="2"/>
  <c r="J201" i="2"/>
  <c r="BE201" i="2"/>
  <c r="BI197" i="2"/>
  <c r="BH197" i="2"/>
  <c r="BG197" i="2"/>
  <c r="BF197" i="2"/>
  <c r="T197" i="2"/>
  <c r="R197" i="2"/>
  <c r="P197" i="2"/>
  <c r="BK197" i="2"/>
  <c r="J197" i="2"/>
  <c r="BE197" i="2"/>
  <c r="BI193" i="2"/>
  <c r="BH193" i="2"/>
  <c r="BG193" i="2"/>
  <c r="BF193" i="2"/>
  <c r="T193" i="2"/>
  <c r="R193" i="2"/>
  <c r="P193" i="2"/>
  <c r="BK193" i="2"/>
  <c r="J193" i="2"/>
  <c r="BE193" i="2"/>
  <c r="BI184" i="2"/>
  <c r="BH184" i="2"/>
  <c r="BG184" i="2"/>
  <c r="BF184" i="2"/>
  <c r="T184" i="2"/>
  <c r="R184" i="2"/>
  <c r="P184" i="2"/>
  <c r="BK184" i="2"/>
  <c r="J184" i="2"/>
  <c r="BE184" i="2"/>
  <c r="BI182" i="2"/>
  <c r="BH182" i="2"/>
  <c r="BG182" i="2"/>
  <c r="BF182" i="2"/>
  <c r="T182" i="2"/>
  <c r="R182" i="2"/>
  <c r="P182" i="2"/>
  <c r="BK182" i="2"/>
  <c r="J182" i="2"/>
  <c r="BE182" i="2"/>
  <c r="BI180" i="2"/>
  <c r="BH180" i="2"/>
  <c r="BG180" i="2"/>
  <c r="BF180" i="2"/>
  <c r="T180" i="2"/>
  <c r="R180" i="2"/>
  <c r="P180" i="2"/>
  <c r="BK180" i="2"/>
  <c r="J180" i="2"/>
  <c r="BE180" i="2"/>
  <c r="BI178" i="2"/>
  <c r="BH178" i="2"/>
  <c r="BG178" i="2"/>
  <c r="BF178" i="2"/>
  <c r="T178" i="2"/>
  <c r="R178" i="2"/>
  <c r="P178" i="2"/>
  <c r="BK178" i="2"/>
  <c r="J178" i="2"/>
  <c r="BE178" i="2"/>
  <c r="BI175" i="2"/>
  <c r="BH175" i="2"/>
  <c r="BG175" i="2"/>
  <c r="BF175" i="2"/>
  <c r="T175" i="2"/>
  <c r="R175" i="2"/>
  <c r="P175" i="2"/>
  <c r="BK175" i="2"/>
  <c r="J175" i="2"/>
  <c r="BE175" i="2"/>
  <c r="BI173" i="2"/>
  <c r="BH173" i="2"/>
  <c r="BG173" i="2"/>
  <c r="BF173" i="2"/>
  <c r="T173" i="2"/>
  <c r="R173" i="2"/>
  <c r="R160" i="2" s="1"/>
  <c r="P173" i="2"/>
  <c r="BK173" i="2"/>
  <c r="J173" i="2"/>
  <c r="BE173" i="2"/>
  <c r="BI171" i="2"/>
  <c r="BH171" i="2"/>
  <c r="BG171" i="2"/>
  <c r="BF171" i="2"/>
  <c r="T171" i="2"/>
  <c r="R171" i="2"/>
  <c r="P171" i="2"/>
  <c r="BK171" i="2"/>
  <c r="BK160" i="2" s="1"/>
  <c r="J160" i="2" s="1"/>
  <c r="J62" i="2" s="1"/>
  <c r="J171" i="2"/>
  <c r="BE171" i="2"/>
  <c r="BI161" i="2"/>
  <c r="BH161" i="2"/>
  <c r="BG161" i="2"/>
  <c r="BF161" i="2"/>
  <c r="T161" i="2"/>
  <c r="T160" i="2"/>
  <c r="R161" i="2"/>
  <c r="P161" i="2"/>
  <c r="P160" i="2"/>
  <c r="BK161" i="2"/>
  <c r="J161" i="2"/>
  <c r="BE161" i="2" s="1"/>
  <c r="BI158" i="2"/>
  <c r="BH158" i="2"/>
  <c r="BG158" i="2"/>
  <c r="BF158" i="2"/>
  <c r="T158" i="2"/>
  <c r="R158" i="2"/>
  <c r="P158" i="2"/>
  <c r="BK158" i="2"/>
  <c r="J158" i="2"/>
  <c r="BE158" i="2"/>
  <c r="BI156" i="2"/>
  <c r="BH156" i="2"/>
  <c r="BG156" i="2"/>
  <c r="BF156" i="2"/>
  <c r="T156" i="2"/>
  <c r="R156" i="2"/>
  <c r="P156" i="2"/>
  <c r="BK156" i="2"/>
  <c r="J156" i="2"/>
  <c r="BE156" i="2"/>
  <c r="BI154" i="2"/>
  <c r="BH154" i="2"/>
  <c r="BG154" i="2"/>
  <c r="BF154" i="2"/>
  <c r="T154" i="2"/>
  <c r="R154" i="2"/>
  <c r="P154" i="2"/>
  <c r="BK154" i="2"/>
  <c r="J154" i="2"/>
  <c r="BE154" i="2"/>
  <c r="BI151" i="2"/>
  <c r="BH151" i="2"/>
  <c r="BG151" i="2"/>
  <c r="BF151" i="2"/>
  <c r="T151" i="2"/>
  <c r="T150" i="2"/>
  <c r="R151" i="2"/>
  <c r="R150" i="2"/>
  <c r="P151" i="2"/>
  <c r="P150" i="2"/>
  <c r="BK151" i="2"/>
  <c r="BK150" i="2"/>
  <c r="J150" i="2" s="1"/>
  <c r="J61" i="2" s="1"/>
  <c r="J151" i="2"/>
  <c r="BE151" i="2" s="1"/>
  <c r="BI144" i="2"/>
  <c r="BH144" i="2"/>
  <c r="BG144" i="2"/>
  <c r="BF144" i="2"/>
  <c r="T144" i="2"/>
  <c r="T143" i="2"/>
  <c r="R144" i="2"/>
  <c r="R143" i="2"/>
  <c r="R136" i="2" s="1"/>
  <c r="P144" i="2"/>
  <c r="P143" i="2"/>
  <c r="BK144" i="2"/>
  <c r="BK143" i="2"/>
  <c r="J143" i="2" s="1"/>
  <c r="J60" i="2" s="1"/>
  <c r="J144" i="2"/>
  <c r="BE144" i="2" s="1"/>
  <c r="BI140" i="2"/>
  <c r="BH140" i="2"/>
  <c r="BG140" i="2"/>
  <c r="BF140" i="2"/>
  <c r="T140" i="2"/>
  <c r="R140" i="2"/>
  <c r="P140" i="2"/>
  <c r="BK140" i="2"/>
  <c r="BK136" i="2" s="1"/>
  <c r="J136" i="2" s="1"/>
  <c r="J59" i="2" s="1"/>
  <c r="J140" i="2"/>
  <c r="BE140" i="2"/>
  <c r="BI137" i="2"/>
  <c r="BH137" i="2"/>
  <c r="BG137" i="2"/>
  <c r="BF137" i="2"/>
  <c r="T137" i="2"/>
  <c r="T136" i="2"/>
  <c r="R137" i="2"/>
  <c r="P137" i="2"/>
  <c r="P136" i="2"/>
  <c r="BK137" i="2"/>
  <c r="J137" i="2"/>
  <c r="BE137" i="2" s="1"/>
  <c r="BI133" i="2"/>
  <c r="BH133" i="2"/>
  <c r="BG133" i="2"/>
  <c r="BF133" i="2"/>
  <c r="T133" i="2"/>
  <c r="R133" i="2"/>
  <c r="P133" i="2"/>
  <c r="BK133" i="2"/>
  <c r="J133" i="2"/>
  <c r="BE133" i="2"/>
  <c r="BI131" i="2"/>
  <c r="BH131" i="2"/>
  <c r="BG131" i="2"/>
  <c r="BF131" i="2"/>
  <c r="T131" i="2"/>
  <c r="R131" i="2"/>
  <c r="P131" i="2"/>
  <c r="BK131" i="2"/>
  <c r="J131" i="2"/>
  <c r="BE131" i="2"/>
  <c r="BI127" i="2"/>
  <c r="BH127" i="2"/>
  <c r="BG127" i="2"/>
  <c r="BF127" i="2"/>
  <c r="T127" i="2"/>
  <c r="R127" i="2"/>
  <c r="P127" i="2"/>
  <c r="BK127" i="2"/>
  <c r="J127" i="2"/>
  <c r="BE127" i="2"/>
  <c r="BI124" i="2"/>
  <c r="BH124" i="2"/>
  <c r="BG124" i="2"/>
  <c r="BF124" i="2"/>
  <c r="T124" i="2"/>
  <c r="R124" i="2"/>
  <c r="P124" i="2"/>
  <c r="BK124" i="2"/>
  <c r="J124" i="2"/>
  <c r="BE124" i="2"/>
  <c r="BI120" i="2"/>
  <c r="BH120" i="2"/>
  <c r="BG120" i="2"/>
  <c r="BF120" i="2"/>
  <c r="T120" i="2"/>
  <c r="R120" i="2"/>
  <c r="P120" i="2"/>
  <c r="BK120" i="2"/>
  <c r="J120" i="2"/>
  <c r="BE120" i="2"/>
  <c r="BI118" i="2"/>
  <c r="BH118" i="2"/>
  <c r="BG118" i="2"/>
  <c r="BF118" i="2"/>
  <c r="T118" i="2"/>
  <c r="R118" i="2"/>
  <c r="P118" i="2"/>
  <c r="BK118" i="2"/>
  <c r="J118" i="2"/>
  <c r="BE118" i="2"/>
  <c r="BI115" i="2"/>
  <c r="BH115" i="2"/>
  <c r="BG115" i="2"/>
  <c r="BF115" i="2"/>
  <c r="T115" i="2"/>
  <c r="R115" i="2"/>
  <c r="P115" i="2"/>
  <c r="BK115" i="2"/>
  <c r="J115" i="2"/>
  <c r="BE115" i="2"/>
  <c r="BI112" i="2"/>
  <c r="BH112" i="2"/>
  <c r="BG112" i="2"/>
  <c r="BF112" i="2"/>
  <c r="T112" i="2"/>
  <c r="R112" i="2"/>
  <c r="P112" i="2"/>
  <c r="BK112" i="2"/>
  <c r="J112" i="2"/>
  <c r="BE112" i="2"/>
  <c r="BI109" i="2"/>
  <c r="BH109" i="2"/>
  <c r="BG109" i="2"/>
  <c r="BF109" i="2"/>
  <c r="T109" i="2"/>
  <c r="R109" i="2"/>
  <c r="P109" i="2"/>
  <c r="BK109" i="2"/>
  <c r="J109" i="2"/>
  <c r="BE109" i="2"/>
  <c r="BI106" i="2"/>
  <c r="F34" i="2"/>
  <c r="BD52" i="1" s="1"/>
  <c r="BD51" i="1" s="1"/>
  <c r="W30" i="1" s="1"/>
  <c r="BH106" i="2"/>
  <c r="F33" i="2" s="1"/>
  <c r="BC52" i="1" s="1"/>
  <c r="BC51" i="1" s="1"/>
  <c r="BG106" i="2"/>
  <c r="F32" i="2"/>
  <c r="BB52" i="1" s="1"/>
  <c r="BB51" i="1" s="1"/>
  <c r="BF106" i="2"/>
  <c r="J31" i="2" s="1"/>
  <c r="AW52" i="1" s="1"/>
  <c r="T106" i="2"/>
  <c r="T105" i="2"/>
  <c r="T104" i="2" s="1"/>
  <c r="T103" i="2" s="1"/>
  <c r="R106" i="2"/>
  <c r="R105" i="2"/>
  <c r="P106" i="2"/>
  <c r="P105" i="2"/>
  <c r="P104" i="2" s="1"/>
  <c r="BK106" i="2"/>
  <c r="BK105" i="2" s="1"/>
  <c r="J106" i="2"/>
  <c r="BE106" i="2" s="1"/>
  <c r="J99" i="2"/>
  <c r="F99" i="2"/>
  <c r="F97" i="2"/>
  <c r="E95" i="2"/>
  <c r="J51" i="2"/>
  <c r="F51" i="2"/>
  <c r="F49" i="2"/>
  <c r="E47" i="2"/>
  <c r="J18" i="2"/>
  <c r="E18" i="2"/>
  <c r="F100" i="2" s="1"/>
  <c r="J17" i="2"/>
  <c r="J12" i="2"/>
  <c r="J97" i="2" s="1"/>
  <c r="E7" i="2"/>
  <c r="E45" i="2" s="1"/>
  <c r="E93" i="2"/>
  <c r="AS51" i="1"/>
  <c r="L47" i="1"/>
  <c r="AM46" i="1"/>
  <c r="L46" i="1"/>
  <c r="AM44" i="1"/>
  <c r="L44" i="1"/>
  <c r="L42" i="1"/>
  <c r="L41" i="1"/>
  <c r="W29" i="1" l="1"/>
  <c r="AY51" i="1"/>
  <c r="J470" i="2"/>
  <c r="J67" i="2" s="1"/>
  <c r="BK469" i="2"/>
  <c r="J469" i="2" s="1"/>
  <c r="J66" i="2" s="1"/>
  <c r="J30" i="2"/>
  <c r="AV52" i="1" s="1"/>
  <c r="AT52" i="1" s="1"/>
  <c r="F30" i="2"/>
  <c r="AZ52" i="1" s="1"/>
  <c r="R104" i="2"/>
  <c r="R103" i="2" s="1"/>
  <c r="BK104" i="2"/>
  <c r="J105" i="2"/>
  <c r="J58" i="2" s="1"/>
  <c r="W28" i="1"/>
  <c r="AX51" i="1"/>
  <c r="J49" i="2"/>
  <c r="F52" i="2"/>
  <c r="F31" i="2"/>
  <c r="BA52" i="1" s="1"/>
  <c r="BA51" i="1" s="1"/>
  <c r="P798" i="2"/>
  <c r="P469" i="2" s="1"/>
  <c r="P103" i="2" s="1"/>
  <c r="AU52" i="1" s="1"/>
  <c r="AU51" i="1" s="1"/>
  <c r="J56" i="4"/>
  <c r="J27" i="4"/>
  <c r="F30" i="5"/>
  <c r="AZ55" i="1" s="1"/>
  <c r="J30" i="5"/>
  <c r="AV55" i="1" s="1"/>
  <c r="AT55" i="1" s="1"/>
  <c r="T82" i="6"/>
  <c r="T81" i="6" s="1"/>
  <c r="F30" i="3"/>
  <c r="AZ53" i="1" s="1"/>
  <c r="J30" i="3"/>
  <c r="AV53" i="1" s="1"/>
  <c r="AT53" i="1" s="1"/>
  <c r="J56" i="5"/>
  <c r="J27" i="5"/>
  <c r="J30" i="6"/>
  <c r="AV56" i="1" s="1"/>
  <c r="AT56" i="1" s="1"/>
  <c r="J56" i="3"/>
  <c r="J27" i="3"/>
  <c r="J30" i="4"/>
  <c r="AV54" i="1" s="1"/>
  <c r="AT54" i="1" s="1"/>
  <c r="P82" i="6"/>
  <c r="P81" i="6" s="1"/>
  <c r="AU56" i="1" s="1"/>
  <c r="BK82" i="6"/>
  <c r="J98" i="6"/>
  <c r="J59" i="6" s="1"/>
  <c r="J31" i="3"/>
  <c r="AW53" i="1" s="1"/>
  <c r="F30" i="4"/>
  <c r="AZ54" i="1" s="1"/>
  <c r="J31" i="5"/>
  <c r="AW55" i="1" s="1"/>
  <c r="F30" i="6"/>
  <c r="AZ56" i="1" s="1"/>
  <c r="J51" i="3"/>
  <c r="E45" i="4"/>
  <c r="F52" i="4"/>
  <c r="J51" i="5"/>
  <c r="E45" i="6"/>
  <c r="J36" i="3" l="1"/>
  <c r="AG53" i="1"/>
  <c r="AN53" i="1" s="1"/>
  <c r="J104" i="2"/>
  <c r="J57" i="2" s="1"/>
  <c r="BK103" i="2"/>
  <c r="J103" i="2" s="1"/>
  <c r="J82" i="6"/>
  <c r="J57" i="6" s="1"/>
  <c r="BK81" i="6"/>
  <c r="J81" i="6" s="1"/>
  <c r="W27" i="1"/>
  <c r="AW51" i="1"/>
  <c r="AK27" i="1" s="1"/>
  <c r="J36" i="4"/>
  <c r="AG54" i="1"/>
  <c r="AN54" i="1" s="1"/>
  <c r="J36" i="5"/>
  <c r="AG55" i="1"/>
  <c r="AN55" i="1" s="1"/>
  <c r="AZ51" i="1"/>
  <c r="W26" i="1" l="1"/>
  <c r="AV51" i="1"/>
  <c r="J56" i="2"/>
  <c r="J27" i="2"/>
  <c r="J56" i="6"/>
  <c r="J27" i="6"/>
  <c r="AG52" i="1" l="1"/>
  <c r="J36" i="2"/>
  <c r="AG56" i="1"/>
  <c r="AN56" i="1" s="1"/>
  <c r="J36" i="6"/>
  <c r="AT51" i="1"/>
  <c r="AK26" i="1"/>
  <c r="AG51" i="1" l="1"/>
  <c r="AN52" i="1"/>
  <c r="AN51" i="1" l="1"/>
  <c r="AK23" i="1"/>
  <c r="AK32" i="1" s="1"/>
</calcChain>
</file>

<file path=xl/sharedStrings.xml><?xml version="1.0" encoding="utf-8"?>
<sst xmlns="http://schemas.openxmlformats.org/spreadsheetml/2006/main" count="9863" uniqueCount="1964">
  <si>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</si>
  <si>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</si>
  <si>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</si>
  <si>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</si>
  <si>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</si>
  <si>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</si>
  <si>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</si>
  <si>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{27b1bf52-39a0-4de5-aee2-12f719d97900}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</si>
  <si>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</si>
  <si>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</si>
  <si>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</si>
  <si>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</si>
  <si>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</si>
  <si>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</si>
  <si>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</si>
  <si>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</si>
  <si>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2018113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</si>
  <si>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</si>
  <si>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</si>
  <si>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Snížení energetické náročnosti obj. ŠD č.p. 355</t>
  </si>
  <si>
    <t>KSO:</t>
  </si>
  <si>
    <t/>
  </si>
  <si>
    <t>CC-CZ:</t>
  </si>
  <si>
    <t>Místo:</t>
  </si>
  <si>
    <t>Nový Bor</t>
  </si>
  <si>
    <t>Datum:</t>
  </si>
  <si>
    <t>13. 11. 2018</t>
  </si>
  <si>
    <t>Zadavatel:</t>
  </si>
  <si>
    <t>IČ:</t>
  </si>
  <si>
    <t>Město N. Bor</t>
  </si>
  <si>
    <t>DIČ:</t>
  </si>
  <si>
    <t>Uchazeč:</t>
  </si>
  <si>
    <t>Vyplň údaj</t>
  </si>
  <si>
    <t>Projektant:</t>
  </si>
  <si>
    <t>R. Voce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</si>
  <si>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</si>
  <si>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</si>
  <si>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</si>
  <si>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</si>
  <si>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</si>
  <si>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</si>
  <si>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</si>
  <si>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</si>
  <si>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</si>
  <si>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</si>
  <si>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</si>
  <si>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</si>
  <si>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</si>
  <si>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</si>
  <si>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</si>
  <si>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</si>
  <si>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</si>
  <si>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</si>
  <si>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</si>
  <si>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</si>
  <si>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</si>
  <si>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</si>
  <si>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</si>
  <si>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</si>
  <si>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</si>
  <si>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</si>
  <si>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</si>
  <si>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</si>
  <si>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</si>
  <si>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</si>
  <si>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</si>
  <si>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</si>
  <si>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</si>
  <si>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</si>
  <si>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</si>
  <si>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</si>
  <si>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</si>
  <si>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</si>
  <si>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</si>
  <si>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</si>
  <si>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</si>
  <si>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</si>
  <si>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</si>
  <si>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</si>
  <si>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</si>
  <si>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{b222c805-d17b-43a9-863e-816eb50176fa}</t>
  </si>
  <si>
    <t>2</t>
  </si>
  <si>
    <t>02</t>
  </si>
  <si>
    <t>Ochrana před bleskem</t>
  </si>
  <si>
    <t>{cf54a5e5-c564-458f-805b-b9ee650b4abe}</t>
  </si>
  <si>
    <t>03</t>
  </si>
  <si>
    <t>Venkovní úpravy el.instalace</t>
  </si>
  <si>
    <t>{c4b400ce-adf2-4286-8c76-05ec3a3980e0}</t>
  </si>
  <si>
    <t>04</t>
  </si>
  <si>
    <t>střešní plášť</t>
  </si>
  <si>
    <t>{f4db0ba6-cecc-4d4d-9732-f4a3e035c80b}</t>
  </si>
  <si>
    <t>05</t>
  </si>
  <si>
    <t>VRN</t>
  </si>
  <si>
    <t>{821a2836-733e-4fd1-920d-ea994d36f8f5}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</si>
  <si>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</si>
  <si>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</si>
  <si>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</si>
  <si>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</si>
  <si>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</si>
  <si>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</si>
  <si>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</si>
  <si>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část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</si>
  <si>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</si>
  <si>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</si>
  <si>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</si>
  <si>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</si>
  <si>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</si>
  <si>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</si>
  <si>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</si>
  <si>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</si>
  <si>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  31 - Zdi podpěrné a volné</t>
  </si>
  <si>
    <t xml:space="preserve">    5 - Komunikace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</si>
  <si>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</si>
  <si>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</si>
  <si>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</si>
  <si>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</si>
  <si>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</si>
  <si>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</si>
  <si>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</si>
  <si>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</si>
  <si>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 - vnitřní kanalizace</t>
  </si>
  <si>
    <t xml:space="preserve">    741 - Elektromontáže - vzdušné vedení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</si>
  <si>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</si>
  <si>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</si>
  <si>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</si>
  <si>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</si>
  <si>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Konstrukce pokrývačské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</si>
  <si>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</si>
  <si>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</si>
  <si>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</si>
  <si>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 keramické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</si>
  <si>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</si>
  <si>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</si>
  <si>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</si>
  <si>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</si>
  <si>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</si>
  <si>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</si>
  <si>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</si>
  <si>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</si>
  <si>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</si>
  <si>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</si>
  <si>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</si>
  <si>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</si>
  <si>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</si>
  <si>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</si>
  <si>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</si>
  <si>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</si>
  <si>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</si>
  <si>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</si>
  <si>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</si>
  <si>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</si>
  <si>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</si>
  <si>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</si>
  <si>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</si>
  <si>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</si>
  <si>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</si>
  <si>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2018 01</t>
  </si>
  <si>
    <t>4</t>
  </si>
  <si>
    <t>-985590799</t>
  </si>
  <si>
    <t>PP</t>
  </si>
  <si>
    <t>Rozebrání dlažeb nebo dílců komunikací pro pěší z betonových nebo kamenných dlaždic</t>
  </si>
  <si>
    <t>VV</t>
  </si>
  <si>
    <t>(7,34+4,7+3,2)*0,5</t>
  </si>
  <si>
    <t>113106123</t>
  </si>
  <si>
    <t>Rozebrání dlažeb ze zámkových dlaždic komunikací pro pěší ručně</t>
  </si>
  <si>
    <t>-1035210638</t>
  </si>
  <si>
    <t>Rozebrání dlažeb a dílců komunikací pro pěší, vozovek a ploch s přemístěním hmot na skládku na vzdálenost do 3 m nebo s naložením na dopravní prostředek komunikací pro pěší s ložem z kameniva nebo živice a s výplní spár ze zámkové dlažby</t>
  </si>
  <si>
    <t>0,5*3+0,6*2+3*0,3+0,5</t>
  </si>
  <si>
    <t>3</t>
  </si>
  <si>
    <t>122201101</t>
  </si>
  <si>
    <t>Odkopávky a prokopávky nezapažené v hornině tř. 3 objem do 100 m3</t>
  </si>
  <si>
    <t>m3</t>
  </si>
  <si>
    <t>-1191578546</t>
  </si>
  <si>
    <t>Odkopávky a prokopávky nezapažené s přehozením výkopku na vzdálenost do 3 m nebo s naložením na dopravní prostředek v hornině tř. 3 do 100 m3</t>
  </si>
  <si>
    <t>1,3*3*1,2*0,6 "bouraný světlík"</t>
  </si>
  <si>
    <t>131203101</t>
  </si>
  <si>
    <t>Hloubení jam ručním nebo pneum nářadím v soudržných horninách tř. 3</t>
  </si>
  <si>
    <t>-584181632</t>
  </si>
  <si>
    <t>Hloubení zapažených i nezapažených jam ručním nebo pneumatickým nářadím s urovnáním dna do předepsaného profilu a spádu v horninách tř. 3 soudržných</t>
  </si>
  <si>
    <t>0,5*0,5*0,5*4</t>
  </si>
  <si>
    <t>5</t>
  </si>
  <si>
    <t>162701105</t>
  </si>
  <si>
    <t>Vodorovné přemístění do 10000 m výkopku/sypaniny z horniny tř. 1 až 4</t>
  </si>
  <si>
    <t>453155594</t>
  </si>
  <si>
    <t>6</t>
  </si>
  <si>
    <t>162701109</t>
  </si>
  <si>
    <t>Příplatek k vodorovnému přemístění výkopku/sypaniny z horniny tř. 1 až 4 ZKD 1000 m přes 10000 m</t>
  </si>
  <si>
    <t>-1801744760</t>
  </si>
  <si>
    <t>3,3</t>
  </si>
  <si>
    <t>3,3*5 'Přepočtené koeficientem množství</t>
  </si>
  <si>
    <t>7</t>
  </si>
  <si>
    <t>171201201</t>
  </si>
  <si>
    <t>Uložení sypaniny na skládky</t>
  </si>
  <si>
    <t>-1572077859</t>
  </si>
  <si>
    <t>8</t>
  </si>
  <si>
    <t>171201211</t>
  </si>
  <si>
    <t>Poplatek za uložení stavebního odpadu - zeminy a kameniva na skládce</t>
  </si>
  <si>
    <t>t</t>
  </si>
  <si>
    <t>-1580653853</t>
  </si>
  <si>
    <t>Poplatek za uložení odpadu ze sypaniny na skládce (skládkovné)</t>
  </si>
  <si>
    <t>3,3*1,8 'Přepočtené koeficientem množství</t>
  </si>
  <si>
    <t>9</t>
  </si>
  <si>
    <t>174101101</t>
  </si>
  <si>
    <t>Zásyp jam, šachet rýh nebo kolem objektů sypaninou se zhutněním</t>
  </si>
  <si>
    <t>-730365430</t>
  </si>
  <si>
    <t>10</t>
  </si>
  <si>
    <t>M</t>
  </si>
  <si>
    <t>58331200</t>
  </si>
  <si>
    <t>štěrkopísek netříděný zásypový materiál</t>
  </si>
  <si>
    <t>2112786829</t>
  </si>
  <si>
    <t>Svislé a kompletní konstrukce</t>
  </si>
  <si>
    <t>11</t>
  </si>
  <si>
    <t>310236251</t>
  </si>
  <si>
    <t>Zazdívka otvorů pl do 0,09 m2 ve zdivu nadzákladovém cihlami pálenými tl do 450 mm</t>
  </si>
  <si>
    <t>kus</t>
  </si>
  <si>
    <t>-2012803227</t>
  </si>
  <si>
    <t>Zazdívka otvorů ve zdivu nadzákladovém cihlami pálenými  plochy přes 0,0225 m2 do 0,09 m2, ve zdi tl. přes 300 do 450 mm</t>
  </si>
  <si>
    <t>2"102</t>
  </si>
  <si>
    <t>12</t>
  </si>
  <si>
    <t>310236261</t>
  </si>
  <si>
    <t>Zazdívka otvorů pl do 0,09 m2 ve zdivu nadzákladovém cihlami pálenými tl do 600 mm</t>
  </si>
  <si>
    <t>-533730359</t>
  </si>
  <si>
    <t>Zazdívka otvorů ve zdivu nadzákladovém cihlami pálenými  plochy přes 0,0225 m2 do 0,09 m2, ve zdi tl. přes 450 do 600 mm</t>
  </si>
  <si>
    <t>1"104</t>
  </si>
  <si>
    <t>31</t>
  </si>
  <si>
    <t>Zdi podpěrné a volné</t>
  </si>
  <si>
    <t>13</t>
  </si>
  <si>
    <t>310238211</t>
  </si>
  <si>
    <t>Zazdívka otvorů pl do 1 m2 ve zdivu nadzákladovém cihlami pálenými na MVC</t>
  </si>
  <si>
    <t>-1760379795</t>
  </si>
  <si>
    <t>Zazdívka otvorů ve zdivu nadzákladovém cihlami pálenými plochy přes 0,25 m2 do 1 m2 na maltu vápenocementovou</t>
  </si>
  <si>
    <t>0,94*0,5*0,3</t>
  </si>
  <si>
    <t>0,94*0,4*0,3</t>
  </si>
  <si>
    <t>0,6*0,6*0,3</t>
  </si>
  <si>
    <t>Součet</t>
  </si>
  <si>
    <t>Komunikace</t>
  </si>
  <si>
    <t>14</t>
  </si>
  <si>
    <t>596212210</t>
  </si>
  <si>
    <t>Kladení zámkové dlažby pozemních komunikací tl 80 mm skupiny A pl do 50 m2</t>
  </si>
  <si>
    <t>-378799364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</si>
  <si>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do 50 m2</t>
  </si>
  <si>
    <t>7,62+1,25*2*0,6+1,8*0,3</t>
  </si>
  <si>
    <t>592452920</t>
  </si>
  <si>
    <t>dlažba zámková vlnová 22,5 x 11,2 x 8 cm přírodní</t>
  </si>
  <si>
    <t>422758283</t>
  </si>
  <si>
    <t>dlaždice betonové dlažba zámková (ČSN EN 1338) dlažba vibrolisovaná BEST standardní povrch (uzavřený hladký povrch) provedení: přírodní s dvojitým zámkem BASE                   22,5 x 11,2 x 8</t>
  </si>
  <si>
    <t>16</t>
  </si>
  <si>
    <t>596811220</t>
  </si>
  <si>
    <t>Kladení betonové dlažby komunikací pro pěší do lože z kameniva vel do 0,25 m2 plochy do 50 m2</t>
  </si>
  <si>
    <t>-2043042936</t>
  </si>
  <si>
    <t>Kladení dlažby z betonových nebo kameninových dlaždic komunikací pro pěší s vyplněním spár a se smetením přebytečného materiálu na vzdálenost do 3 m s ložem z kameniva těženého tl. do 30 mm velikosti dlaždic přes 0,09 m2 do 0,25 m2, pro plochy do 50 m2</t>
  </si>
  <si>
    <t>17</t>
  </si>
  <si>
    <t>592456010</t>
  </si>
  <si>
    <t>dlažba desková betonová 50x50x5cm přírodní</t>
  </si>
  <si>
    <t>-1655635206</t>
  </si>
  <si>
    <t>dlaždice betonové dlažba desková betonová HBB 50 x 50 x 5 šedá</t>
  </si>
  <si>
    <t>Úpravy povrchů, podlahy a osazování výplní</t>
  </si>
  <si>
    <t>18</t>
  </si>
  <si>
    <t>612325302</t>
  </si>
  <si>
    <t>Vápenocementová štuková omítka ostění nebo nadpraží</t>
  </si>
  <si>
    <t>-405005869</t>
  </si>
  <si>
    <t>(1,2+1,8*2)*0,4*24</t>
  </si>
  <si>
    <t>(1+1,8*2)*0,4*1</t>
  </si>
  <si>
    <t>(0,9+0,85*2)*0,4*4</t>
  </si>
  <si>
    <t>1,5*3*0,4*2</t>
  </si>
  <si>
    <t>(1+1,5*2)*0,4*8</t>
  </si>
  <si>
    <t>(0,6+0,9*2)*0,4*6</t>
  </si>
  <si>
    <t>0,6*3*0,4</t>
  </si>
  <si>
    <t>19</t>
  </si>
  <si>
    <t>612821012</t>
  </si>
  <si>
    <t>Vnitřní sanační štuková omítka pro vlhké a zasolené zdivo prováděná ručně</t>
  </si>
  <si>
    <t>168961926</t>
  </si>
  <si>
    <t>Sanační omítka vnitřních ploch stěn pro vlhké a zasolené zdivo, prováděná ve dvou vrstvách, tl. jádrové omítky do 30 mm ručně štuková</t>
  </si>
  <si>
    <t>20</t>
  </si>
  <si>
    <t>621211021</t>
  </si>
  <si>
    <t>Montáž kontaktního zateplení vnějších podhledů z polystyrénových desek tl do 120 mm</t>
  </si>
  <si>
    <t>27365876</t>
  </si>
  <si>
    <t>Montáž kontaktního zateplení z polystyrenových desek na vnější podhledy, tloušťky desek přes 80 do 120 mm</t>
  </si>
  <si>
    <t>283759380</t>
  </si>
  <si>
    <t>deska EPS 70 fasádní λ=0,039 tl 100mm</t>
  </si>
  <si>
    <t>-1362850289</t>
  </si>
  <si>
    <t>desky z lehčených plastů desky fasádní polystyrénové typ EPS 70 F fasádní, stabilizovaný, samozhášivý objemová hmotnost 15 až 20 kg/m3 1000 x 500 x 100 mm</t>
  </si>
  <si>
    <t>2,7*1,02 'Přepočtené koeficientem množství</t>
  </si>
  <si>
    <t>22</t>
  </si>
  <si>
    <t>621531011</t>
  </si>
  <si>
    <t>Tenkovrstvá silikonová zrnitá omítka tl. 1,5 mm včetně penetrace vnějších podhledů</t>
  </si>
  <si>
    <t>-1192806585</t>
  </si>
  <si>
    <t>Omítka tenkovrstvá silikonová vnějších ploch probarvená, včetně penetrace podkladu zrnitá, tloušťky 1,5 mm podhledů</t>
  </si>
  <si>
    <t>23</t>
  </si>
  <si>
    <t>622131101</t>
  </si>
  <si>
    <t>Cementový postřik vnějších stěn nanášený celoplošně ručně</t>
  </si>
  <si>
    <t>-640893057</t>
  </si>
  <si>
    <t>24</t>
  </si>
  <si>
    <t>622135001</t>
  </si>
  <si>
    <t>Vyrovnání podkladu vnějších stěn maltou vápenocementovou tl do 10 mm</t>
  </si>
  <si>
    <t>1433908069</t>
  </si>
  <si>
    <t>25</t>
  </si>
  <si>
    <t>622211031</t>
  </si>
  <si>
    <t>Montáž kontaktního zateplení vnějších stěn z polystyrénových desek tl do 160 mm</t>
  </si>
  <si>
    <t>2118902938</t>
  </si>
  <si>
    <t>Montáž kontaktního zateplení z polystyrenových desek na vnější stěny, tloušťky desek přes 120 do 160 mm</t>
  </si>
  <si>
    <t>"JZ" 103,22+43,3</t>
  </si>
  <si>
    <t>"JV" 111,83+38,73</t>
  </si>
  <si>
    <t>"SV" 99,45+43,25</t>
  </si>
  <si>
    <t>"SZ" 113,37+38,85</t>
  </si>
  <si>
    <t>"odečet okna SD" -1,1*1,7*12-0,8*0,75*2-1,2*2,1-1,47*2,55</t>
  </si>
  <si>
    <t>"odečet oken GW" -1,1*1,7*12-0,9*1,7-0,8*0,75*2-1,4*1,4*2-0,9*1,4*8-0,5*0,8*6-0,5*0,5*1</t>
  </si>
  <si>
    <t>26</t>
  </si>
  <si>
    <t>28376078</t>
  </si>
  <si>
    <t>deska EPS grafitová fasadní  λ=0,031  tl 140mm</t>
  </si>
  <si>
    <t>699175642</t>
  </si>
  <si>
    <t>103,22+111,83+1,67+99,45+113,37-41,82</t>
  </si>
  <si>
    <t>387,72*1,02 'Přepočtené koeficientem množství</t>
  </si>
  <si>
    <t>27</t>
  </si>
  <si>
    <t>283760420</t>
  </si>
  <si>
    <t>deska EPS fasadní  λ=0,032  tl 140mm</t>
  </si>
  <si>
    <t>-1585117448</t>
  </si>
  <si>
    <t>desky z lehčených plastů desky fasádní polystyrénové - speciální EPS 70 NEO - BASF (systém MultiTherm NEO) 1000 x 500 x 140 mm prodyšný</t>
  </si>
  <si>
    <t>43,3+38,73+43,25+38,85-23,64-1,2*2,1-1,47*2,55-9,2</t>
  </si>
  <si>
    <t>125,022*1,02 'Přepočtené koeficientem množství</t>
  </si>
  <si>
    <t>28</t>
  </si>
  <si>
    <t>283760440</t>
  </si>
  <si>
    <t>deska EPS grafitová fasadní  λ=0,032  tl 160mm</t>
  </si>
  <si>
    <t>-452610020</t>
  </si>
  <si>
    <t>desky z lehčených plastů desky fasádní polystyrénové - speciální EPS 70 NEO - BASF (systém MultiTherm NEO) 1000 x 500 x 160 mm</t>
  </si>
  <si>
    <t>0,46*8*2,5 "rohy"</t>
  </si>
  <si>
    <t>9,2*1,02 'Přepočtené koeficientem množství</t>
  </si>
  <si>
    <t>29</t>
  </si>
  <si>
    <t>283764240</t>
  </si>
  <si>
    <t>deska z polystyrénu XPS, hrana polodrážková a hladký povrch tl 140mm</t>
  </si>
  <si>
    <t>-1862957657</t>
  </si>
  <si>
    <t>desky z lehčených plastů desky z extrudovaného polystyrenu desky z extrudovaného polystyrenu BACHL BACHL XPS 30 SF hladký povrch, ozub po celém obvodu 1265 x 615 mm (krycí plocha 0,75 m2) 140 mm</t>
  </si>
  <si>
    <t>6,6*0,3+2,7*0,3</t>
  </si>
  <si>
    <t>30</t>
  </si>
  <si>
    <t>622212051</t>
  </si>
  <si>
    <t>Montáž kontaktního zateplení vnějšího ostění hl. špalety do 400 mm z polystyrenu tl do 40 mm</t>
  </si>
  <si>
    <t>m</t>
  </si>
  <si>
    <t>-1292084907</t>
  </si>
  <si>
    <t>Montáž kontaktního zateplení vnějšího ostění nebo nadpraží z polystyrenových desek hloubky špalet přes 200 do 400 mm, tloušťky desek do 40 mm</t>
  </si>
  <si>
    <t>(1,74+2,55*2)</t>
  </si>
  <si>
    <t>(1,2+2,1*2)</t>
  </si>
  <si>
    <t>53,3</t>
  </si>
  <si>
    <t>283760340</t>
  </si>
  <si>
    <t>deska EPS grafitová fasadní  λ=0,032  tl 60mm</t>
  </si>
  <si>
    <t>772473965</t>
  </si>
  <si>
    <t>desky z lehčených plastů desky fasádní polystyrénové - speciální EPS 70 NEO - BASF (systém MultiTherm NEO) 1000 x 500 x 60 mm</t>
  </si>
  <si>
    <t>5,166</t>
  </si>
  <si>
    <t>5,166*1,02 'Přepočtené koeficientem množství</t>
  </si>
  <si>
    <t>32</t>
  </si>
  <si>
    <t>283764150</t>
  </si>
  <si>
    <t>deska z polystyrénu XPS, hrana polodrážková a hladký povrch tl 30mm</t>
  </si>
  <si>
    <t>1384855321</t>
  </si>
  <si>
    <t>desky z lehčených plastů desky z extrudovaného polystyrenu desky z extrudovaného polystyrenu BACHL BACHL XPS 30 SF hladký povrch, ozub po celém obvodu 1265 x 615 mm (krycí plocha 0,75 m2) 30 mm</t>
  </si>
  <si>
    <t>53,3*0,14 "parapety"</t>
  </si>
  <si>
    <t>33</t>
  </si>
  <si>
    <t>622252001</t>
  </si>
  <si>
    <t>Montáž zakládacích soklových lišt kontaktního zateplení</t>
  </si>
  <si>
    <t>-1426796531</t>
  </si>
  <si>
    <t>Montáž zakládacích soklových lišt zateplení</t>
  </si>
  <si>
    <t>34</t>
  </si>
  <si>
    <t>590516340</t>
  </si>
  <si>
    <t xml:space="preserve">lišta zakládací pro telpelně izolační desky do roviny 143 mm </t>
  </si>
  <si>
    <t>1729841114</t>
  </si>
  <si>
    <t>lišta zakládací LO 153 mm  dle PBŘ</t>
  </si>
  <si>
    <t>61,78*1,05 'Přepočtené koeficientem množství</t>
  </si>
  <si>
    <t>35</t>
  </si>
  <si>
    <t>622252002</t>
  </si>
  <si>
    <t>Montáž ostatních lišt kontaktního zateplení</t>
  </si>
  <si>
    <t>-482820636</t>
  </si>
  <si>
    <t>Montáž ostatních lišt zateplení</t>
  </si>
  <si>
    <t>187,4+241+53,3+53,3</t>
  </si>
  <si>
    <t>36</t>
  </si>
  <si>
    <t>590514760</t>
  </si>
  <si>
    <t>profil okenní začišťovací se sklovláknitou armovací tkaninou 9 mm/2,4 m</t>
  </si>
  <si>
    <t>-1677076905</t>
  </si>
  <si>
    <t>profil okenní s tkaninou  APU lišta 9 mm</t>
  </si>
  <si>
    <t>(1,2+1,8*2)*24</t>
  </si>
  <si>
    <t>(1+1,8*2)*1</t>
  </si>
  <si>
    <t>(0,9+0,85*2)*4</t>
  </si>
  <si>
    <t>1,5*3*2</t>
  </si>
  <si>
    <t>(1+1,5*2)*8</t>
  </si>
  <si>
    <t>(0,6+0,9*2)*6</t>
  </si>
  <si>
    <t>0,6*3</t>
  </si>
  <si>
    <t>37</t>
  </si>
  <si>
    <t>59051480</t>
  </si>
  <si>
    <t>profil rohový Al s tkaninou kontaktního zateplení</t>
  </si>
  <si>
    <t>1328286835</t>
  </si>
  <si>
    <t>187,4+54</t>
  </si>
  <si>
    <t>38</t>
  </si>
  <si>
    <t>59051510</t>
  </si>
  <si>
    <t>profil okenní s nepřiznanou podomítkovou okapnicí PVC 2,0 m</t>
  </si>
  <si>
    <t>-1278219363</t>
  </si>
  <si>
    <t>39</t>
  </si>
  <si>
    <t>59051512</t>
  </si>
  <si>
    <t>profil parapetní se sklovláknitou armovací tkaninou PVC 2 m</t>
  </si>
  <si>
    <t>58711134</t>
  </si>
  <si>
    <t>40</t>
  </si>
  <si>
    <t>622321111R</t>
  </si>
  <si>
    <t>Odvětrávaný omítaný plášť soklu ve skladbě viz PD</t>
  </si>
  <si>
    <t>-654157101</t>
  </si>
  <si>
    <t>14,24+9,89+3,89+3,89-0,94*0,5*5 "kompletní skladba vč. lišt a povrchu"</t>
  </si>
  <si>
    <t>41</t>
  </si>
  <si>
    <t>622511101</t>
  </si>
  <si>
    <t>Tenkovrstvá akrylátová mozaiková jemnozrnná omítka včetně penetrace vnějších stěn</t>
  </si>
  <si>
    <t>-875681095</t>
  </si>
  <si>
    <t>Omítka tenkovrstvá akrylátová vnějších ploch probarvená, včetně penetrace podkladu mozaiková jemnozrnná stěn</t>
  </si>
  <si>
    <t>5,9*0,1+1,6*0,1</t>
  </si>
  <si>
    <t>42</t>
  </si>
  <si>
    <t>622531011</t>
  </si>
  <si>
    <t>Tenkovrstvá silikonová zrnitá omítka tl. 1,5 mm včetně penetrace vnějších stěn</t>
  </si>
  <si>
    <t>727037179</t>
  </si>
  <si>
    <t>541,14+187,4*0,15-14,6-0,75</t>
  </si>
  <si>
    <t>43</t>
  </si>
  <si>
    <t>622621001</t>
  </si>
  <si>
    <t>Lepení dekoračních fasádních profilů délkových výšky do 150 mm na stěny</t>
  </si>
  <si>
    <t>849859936</t>
  </si>
  <si>
    <t>Lepení fasádních profilů dekoračních s převažujícím délkovým rozměrem výšky (šířky) lepené plochy do 150 mm, na vnější stěny</t>
  </si>
  <si>
    <t>7,35*4+2,95*2+17,4</t>
  </si>
  <si>
    <t>8,23*2+7,35*2</t>
  </si>
  <si>
    <t>4,7</t>
  </si>
  <si>
    <t>44</t>
  </si>
  <si>
    <t>283741320R</t>
  </si>
  <si>
    <t>fasádní dekorační profily z EPS 30mm vč. výztužné tkaniny a lepidla</t>
  </si>
  <si>
    <t>-1880904434</t>
  </si>
  <si>
    <t>30+13,2+13+2</t>
  </si>
  <si>
    <t>45</t>
  </si>
  <si>
    <t>622635091</t>
  </si>
  <si>
    <t>Oprava spárování komínového zdiva MC v rozsahu do 50 %</t>
  </si>
  <si>
    <t>-480263741</t>
  </si>
  <si>
    <t>Oprava spárování cihelného zdiva cementovou maltou  včetně vysekání a vyčištění spár komínového nad střechou, v rozsahu opravované plochy přes 40 do 50 %</t>
  </si>
  <si>
    <t>(0,55+0,82)*2*1,6</t>
  </si>
  <si>
    <t>46</t>
  </si>
  <si>
    <t>629991011</t>
  </si>
  <si>
    <t>Zakrytí výplní otvorů a svislých ploch fólií přilepenou lepící páskou</t>
  </si>
  <si>
    <t>-530172146</t>
  </si>
  <si>
    <t>47</t>
  </si>
  <si>
    <t>629995101</t>
  </si>
  <si>
    <t>Očištění vnějších ploch tlakovou vodou</t>
  </si>
  <si>
    <t>-66354247</t>
  </si>
  <si>
    <t>Očištění vnějších ploch omytím tlakovou vodou</t>
  </si>
  <si>
    <t>48</t>
  </si>
  <si>
    <t>6299952R</t>
  </si>
  <si>
    <t>Ochrana zpevněných ploch proti znečištění</t>
  </si>
  <si>
    <t>643360561</t>
  </si>
  <si>
    <t>45*2</t>
  </si>
  <si>
    <t>49</t>
  </si>
  <si>
    <t>62999901</t>
  </si>
  <si>
    <t>Zpětná montáž tabulek</t>
  </si>
  <si>
    <t>646825082</t>
  </si>
  <si>
    <t>50</t>
  </si>
  <si>
    <t>629999022R</t>
  </si>
  <si>
    <t>nespecifikované práce a přípomoce vč. drobného materiálu</t>
  </si>
  <si>
    <t>hr</t>
  </si>
  <si>
    <t>-453184065</t>
  </si>
  <si>
    <t>51</t>
  </si>
  <si>
    <t>6299990R</t>
  </si>
  <si>
    <t>Zpětná montáž vitriny</t>
  </si>
  <si>
    <t>1173165446</t>
  </si>
  <si>
    <t>52</t>
  </si>
  <si>
    <t>632451435</t>
  </si>
  <si>
    <t>Potěr pískocementový tl do 30 mm tř. C 20 běžný</t>
  </si>
  <si>
    <t>1108948218</t>
  </si>
  <si>
    <t>2,2 "schodiště"</t>
  </si>
  <si>
    <t>53</t>
  </si>
  <si>
    <t>644941112</t>
  </si>
  <si>
    <t>Osazování ventilačních mřížek velikosti do 300 x 300 mm</t>
  </si>
  <si>
    <t>1929497813</t>
  </si>
  <si>
    <t>54</t>
  </si>
  <si>
    <t>553414220</t>
  </si>
  <si>
    <t>průvětrník bez klapek se sítí 30x30cm</t>
  </si>
  <si>
    <t>1641968974</t>
  </si>
  <si>
    <t>průvětrník bez klapek se sítí 30x30 cm</t>
  </si>
  <si>
    <t>55</t>
  </si>
  <si>
    <t>553414310R</t>
  </si>
  <si>
    <t>klapka PER 200 W s prodloužením DN 200</t>
  </si>
  <si>
    <t>266205410</t>
  </si>
  <si>
    <t>Ostatní konstrukce a práce-bourání</t>
  </si>
  <si>
    <t>56</t>
  </si>
  <si>
    <t>941211111</t>
  </si>
  <si>
    <t>Montáž lešení řadového rámového lehkého zatížení do 200 kg/m2 š do 0,9 m v do 10 m</t>
  </si>
  <si>
    <t>1747162429</t>
  </si>
  <si>
    <t>(19,5+19,5)*10</t>
  </si>
  <si>
    <t>15,8*2*11</t>
  </si>
  <si>
    <t>57</t>
  </si>
  <si>
    <t>941211211</t>
  </si>
  <si>
    <t>Příplatek k lešení řadovému rámovému lehkému š 0,9 m v do 25 m za první a ZKD den použití</t>
  </si>
  <si>
    <t>1033884532</t>
  </si>
  <si>
    <t>737,6</t>
  </si>
  <si>
    <t>737,6*120 'Přepočtené koeficientem množství</t>
  </si>
  <si>
    <t>58</t>
  </si>
  <si>
    <t>941211811</t>
  </si>
  <si>
    <t>Demontáž lešení řadového rámového lehkého zatížení do 200 kg/m2 š do 0,9 m v do 10 m</t>
  </si>
  <si>
    <t>-560309625</t>
  </si>
  <si>
    <t>59</t>
  </si>
  <si>
    <t>944511111</t>
  </si>
  <si>
    <t>Montáž ochranné sítě z textilie z umělých vláken</t>
  </si>
  <si>
    <t>1392715211</t>
  </si>
  <si>
    <t>60</t>
  </si>
  <si>
    <t>944511211</t>
  </si>
  <si>
    <t>Příplatek k ochranné síti za první a ZKD den použití</t>
  </si>
  <si>
    <t>1147953341</t>
  </si>
  <si>
    <t>61</t>
  </si>
  <si>
    <t>944511811</t>
  </si>
  <si>
    <t>Demontáž ochranné sítě z textilie z umělých vláken</t>
  </si>
  <si>
    <t>1629289312</t>
  </si>
  <si>
    <t>62</t>
  </si>
  <si>
    <t>944711111</t>
  </si>
  <si>
    <t>Montáž záchytné stříšky š do 1,5 m</t>
  </si>
  <si>
    <t>807984308</t>
  </si>
  <si>
    <t>63</t>
  </si>
  <si>
    <t>944711211</t>
  </si>
  <si>
    <t>Příplatek k záchytné stříšce š do 1,5 m za první a ZKD den použití</t>
  </si>
  <si>
    <t>29258762</t>
  </si>
  <si>
    <t>7*120 'Přepočtené koeficientem množství</t>
  </si>
  <si>
    <t>64</t>
  </si>
  <si>
    <t>944711811</t>
  </si>
  <si>
    <t>Demontáž záchytné stříšky š do 1,5 m</t>
  </si>
  <si>
    <t>-2092902166</t>
  </si>
  <si>
    <t>65</t>
  </si>
  <si>
    <t>949101111</t>
  </si>
  <si>
    <t>Lešení pomocné pro objekty pozemních staveb s lešeňovou podlahou v do 1,9 m zatížení do 150 kg/m2</t>
  </si>
  <si>
    <t>293413030</t>
  </si>
  <si>
    <t>Lešení pomocné pracovní pro objekty pozemních staveb pro zatížení do 150 kg/m2, o výšce lešeňové podlahy do 1,9 m</t>
  </si>
  <si>
    <t>150</t>
  </si>
  <si>
    <t>66</t>
  </si>
  <si>
    <t>949211111</t>
  </si>
  <si>
    <t>Montáž lešeňové podlahy s příčníky pro trubková lešení v do 10 m</t>
  </si>
  <si>
    <t>-490778870</t>
  </si>
  <si>
    <t>Montáž lešeňové podlahy pro trubková lešení z fošen, prken nebo dřevěných sbíjených lešeňových dílců s příčníky nebo podélníky, ve výšce do 10 m</t>
  </si>
  <si>
    <t>6,4 "podlaha v podhledu"</t>
  </si>
  <si>
    <t>67</t>
  </si>
  <si>
    <t>949521112</t>
  </si>
  <si>
    <t>Montáž podchodu u dílcových lešení š do 2 m</t>
  </si>
  <si>
    <t>-442741040</t>
  </si>
  <si>
    <t>68</t>
  </si>
  <si>
    <t>949521212</t>
  </si>
  <si>
    <t>Příplatek k podchodu u dílcových lešení š do 2 m za první a ZKD den použití</t>
  </si>
  <si>
    <t>-426161924</t>
  </si>
  <si>
    <t>1,5</t>
  </si>
  <si>
    <t>1,5*120 'Přepočtené koeficientem množství</t>
  </si>
  <si>
    <t>69</t>
  </si>
  <si>
    <t>949521812</t>
  </si>
  <si>
    <t>Demontáž podchodu u dílcových lešení š do 2 m</t>
  </si>
  <si>
    <t>-1205017336</t>
  </si>
  <si>
    <t>70</t>
  </si>
  <si>
    <t>952901111</t>
  </si>
  <si>
    <t>Vyčištění budov bytové a občanské výstavby při výšce podlaží do 4 m</t>
  </si>
  <si>
    <t>1176875656</t>
  </si>
  <si>
    <t>171*4</t>
  </si>
  <si>
    <t>71</t>
  </si>
  <si>
    <t>953941209</t>
  </si>
  <si>
    <t>Osazování kovových komínových dvířek bez jejich dodání</t>
  </si>
  <si>
    <t>1201896715</t>
  </si>
  <si>
    <t>Osazování kovových  dvířek bez jejich dodání</t>
  </si>
  <si>
    <t>72</t>
  </si>
  <si>
    <t>59882133R</t>
  </si>
  <si>
    <t>dvířka plechová nerezová s rámeme rozváděčů</t>
  </si>
  <si>
    <t>-627802031</t>
  </si>
  <si>
    <t>73</t>
  </si>
  <si>
    <t>953941212</t>
  </si>
  <si>
    <t>Osazovaní kovových mříží v rámu nebo z jednotlivých tyčí bez jejich dodání</t>
  </si>
  <si>
    <t>1250183367</t>
  </si>
  <si>
    <t>Osazování drobných kovových předmětů se zalitím maltou cementovou, do vysekaných kapes nebo připravených otvorů mříží v rámu nebo z jednotlivých tyčí</t>
  </si>
  <si>
    <t>5 "1PP"</t>
  </si>
  <si>
    <t>74</t>
  </si>
  <si>
    <t>2866193R</t>
  </si>
  <si>
    <t>mříž 940x500 Z3</t>
  </si>
  <si>
    <t>691045014</t>
  </si>
  <si>
    <t xml:space="preserve">mříž 940x500 Z3
</t>
  </si>
  <si>
    <t>75</t>
  </si>
  <si>
    <t>2866193R2</t>
  </si>
  <si>
    <t>mříž 940x400 Z4</t>
  </si>
  <si>
    <t>747862277</t>
  </si>
  <si>
    <t>76</t>
  </si>
  <si>
    <t>953961113</t>
  </si>
  <si>
    <t>Kotvy chemickým tmelem M 12 hl 110 mm do betonu, ŽB nebo kamene s vyvrtáním otvoru</t>
  </si>
  <si>
    <t>1094962653</t>
  </si>
  <si>
    <t>Kotvy chemické s vyvrtáním otvoru  do betonu, železobetonu nebo tvrdého kamene tmel, velikost M 12, hloubka 110 mm</t>
  </si>
  <si>
    <t>77</t>
  </si>
  <si>
    <t>953961114</t>
  </si>
  <si>
    <t>Kotvy chemickým tmelem M 16 hl 125 mm do betonu, ŽB nebo kamene s vyvrtáním otvoru</t>
  </si>
  <si>
    <t>1960153333</t>
  </si>
  <si>
    <t>Kotvy chemické s vyvrtáním otvoru  do betonu, železobetonu nebo tvrdého kamene tmel, velikost M 16, hloubka 125 mm</t>
  </si>
  <si>
    <t>78</t>
  </si>
  <si>
    <t>953965124</t>
  </si>
  <si>
    <t>Kotevní šroub pro chemické kotvy M 12 dl 300 mm</t>
  </si>
  <si>
    <t>1559177529</t>
  </si>
  <si>
    <t>Kotvy chemické s vyvrtáním otvoru  kotevní šrouby pro chemické kotvy, velikost M 12, délka 300 mm</t>
  </si>
  <si>
    <t>79</t>
  </si>
  <si>
    <t>953965134</t>
  </si>
  <si>
    <t>Kotevní šroub pro chemické kotvy M 16 dl 350 mm</t>
  </si>
  <si>
    <t>328732707</t>
  </si>
  <si>
    <t>Kotvy chemické s vyvrtáním otvoru  kotevní šrouby pro chemické kotvy, velikost M 16, délka 350 mm</t>
  </si>
  <si>
    <t>80</t>
  </si>
  <si>
    <t>961044111</t>
  </si>
  <si>
    <t>Bourání základů z betonu prostého</t>
  </si>
  <si>
    <t>143580127</t>
  </si>
  <si>
    <t>Bourání základů z betonu prostého</t>
  </si>
  <si>
    <t>2,5*0,6*0,2+1,5*0,3*0,2</t>
  </si>
  <si>
    <t>81</t>
  </si>
  <si>
    <t>962032230</t>
  </si>
  <si>
    <t>Bourání zdiva z cihel pálených nebo vápenopískových na MV nebo MVC do 1 m3</t>
  </si>
  <si>
    <t>1222268377</t>
  </si>
  <si>
    <t>Bourání zdiva nadzákladového z cihel nebo tvárnic z cihel pálených nebo vápenopískových, na maltu vápennou nebo vápenocementovou, objemu do 1 m3</t>
  </si>
  <si>
    <t>0,3*1,3*2*1,2+1*0,3*1,2 "angl. dvorek"</t>
  </si>
  <si>
    <t>0,36*1*2 "zídka"</t>
  </si>
  <si>
    <t>82</t>
  </si>
  <si>
    <t>962032631</t>
  </si>
  <si>
    <t>Bourání zdiva komínového nad střechou z cihel na MV nebo MVC</t>
  </si>
  <si>
    <t>1159401086</t>
  </si>
  <si>
    <t>Bourání zdiva nadzákladového z cihel nebo tvárnic  komínového z cihel pálených, šamotových nebo vápenopískových nad střechou na maltu vápennou nebo vápenocementovou</t>
  </si>
  <si>
    <t>0,85*0,55*1,9</t>
  </si>
  <si>
    <t>0,94*0,55*2,9</t>
  </si>
  <si>
    <t>83</t>
  </si>
  <si>
    <t>965081323</t>
  </si>
  <si>
    <t>Bourání podlah z dlaždic betonových, teracových nebo čedičových tl do 25 mm plochy přes 1 m2</t>
  </si>
  <si>
    <t>1804812264</t>
  </si>
  <si>
    <t>Bourání podlah ostatních bez podkladního lože nebo mazaniny z dlaždic s jakoukoliv výplní spár betonových, teracových nebo čedičových tl. do 25 mm, plochy přes 1 m2</t>
  </si>
  <si>
    <t>2,2</t>
  </si>
  <si>
    <t>84</t>
  </si>
  <si>
    <t>967031732</t>
  </si>
  <si>
    <t>Přisekání plošné zdiva z cihel pálených na MV nebo MVC tl do 100 mm</t>
  </si>
  <si>
    <t>582923398</t>
  </si>
  <si>
    <t>Přisekání (špicování) plošné nebo rovných ostění zdiva z cihel pálených plošné, na maltu vápennou nebo vápenocementovou, tl. na maltu vápennou nebo vápenocementovou, tl. do 100 mm</t>
  </si>
  <si>
    <t>(6+6+4,6+6,5+3,6+3,9)*0,7 "pod bedněním"</t>
  </si>
  <si>
    <t>85</t>
  </si>
  <si>
    <t>967032974</t>
  </si>
  <si>
    <t>Odsekání plošných fasádních prvků předsazených před líc zdiva 80 mm</t>
  </si>
  <si>
    <t>-778892720</t>
  </si>
  <si>
    <t>Odsekání plošných fasádních prvků předsazených před líc zdiva do 80 mm</t>
  </si>
  <si>
    <t>3,46*4</t>
  </si>
  <si>
    <t>3,71*2+3,35</t>
  </si>
  <si>
    <t>3,79*2</t>
  </si>
  <si>
    <t>2,39+3,28</t>
  </si>
  <si>
    <t>1,22</t>
  </si>
  <si>
    <t>86</t>
  </si>
  <si>
    <t>967032975</t>
  </si>
  <si>
    <t>Odsekání plošných fasádních prvků předsazených před líc zdiva přes 80 mm</t>
  </si>
  <si>
    <t>1744607298</t>
  </si>
  <si>
    <t>1,57*2+0,78*2+1</t>
  </si>
  <si>
    <t>2,12*2+1,21</t>
  </si>
  <si>
    <t>1,93+1,26+1,04*2</t>
  </si>
  <si>
    <t>1,2+2,21*2+0,2*5</t>
  </si>
  <si>
    <t>87</t>
  </si>
  <si>
    <t>968062375</t>
  </si>
  <si>
    <t>Vybourání dřevěných rámů oken zdvojených včetně křídel pl do 2 m2</t>
  </si>
  <si>
    <t>-1788721686</t>
  </si>
  <si>
    <t>Vybourání dřevěných rámů oken s křídly, dveřních zárubní, vrat, stěn, ostění nebo obkladů rámů oken s křídly zdvojených, plochy do 2 m2</t>
  </si>
  <si>
    <t>79,056</t>
  </si>
  <si>
    <t>88</t>
  </si>
  <si>
    <t>968072455</t>
  </si>
  <si>
    <t>Vybourání kovových dveřních zárubní pl do 2 m2</t>
  </si>
  <si>
    <t>1276932489</t>
  </si>
  <si>
    <t>Vybourání kovových rámů oken s křídly, dveřních zárubní, vrat, stěn, ostění nebo obkladů dveřních zárubní, plochy do 2 m2</t>
  </si>
  <si>
    <t>89</t>
  </si>
  <si>
    <t>968072456</t>
  </si>
  <si>
    <t>Vybourání kovových dveřních zárubní pl přes 2 m2</t>
  </si>
  <si>
    <t>-142798761</t>
  </si>
  <si>
    <t>Vybourání kovových rámů oken s křídly, dveřních zárubní, vrat, stěn, ostění nebo obkladů dveřních zárubní, plochy přes 2 m2</t>
  </si>
  <si>
    <t>2,2*1,8</t>
  </si>
  <si>
    <t>90</t>
  </si>
  <si>
    <t>968072875</t>
  </si>
  <si>
    <t>Vybourání mříží pl do 2 m2</t>
  </si>
  <si>
    <t>-283145359</t>
  </si>
  <si>
    <t>0,5*0,95*5</t>
  </si>
  <si>
    <t>0,9*0,85*2</t>
  </si>
  <si>
    <t>91</t>
  </si>
  <si>
    <t>968072876</t>
  </si>
  <si>
    <t>Vybourání mříží pl přes 2 m2</t>
  </si>
  <si>
    <t>-1563712960</t>
  </si>
  <si>
    <t>1,2*1,8*6</t>
  </si>
  <si>
    <t>92</t>
  </si>
  <si>
    <t>968082015R</t>
  </si>
  <si>
    <t>Demontáž mřížek ventilací</t>
  </si>
  <si>
    <t>-1284089634</t>
  </si>
  <si>
    <t>93</t>
  </si>
  <si>
    <t>977151125</t>
  </si>
  <si>
    <t>Jádrové vrty diamantovými korunkami do D 200 mm do stavebních materiálů</t>
  </si>
  <si>
    <t>-517929501</t>
  </si>
  <si>
    <t>Jádrové vrty diamantovými korunkami do stavebních materiálů (železobetonu, betonu, cihel, obkladů, dlažeb, kamene) průměru přes 180 do 200 mm</t>
  </si>
  <si>
    <t>0,47*2 "větrání skladu"</t>
  </si>
  <si>
    <t>94</t>
  </si>
  <si>
    <t>977211111</t>
  </si>
  <si>
    <t>Řezání ŽB kcí hl do 200 mm stěnovou pilou do průměru výztuže 16 mm</t>
  </si>
  <si>
    <t>-1031587821</t>
  </si>
  <si>
    <t>Řezání železobetonových konstrukcí stěnovou pilou do průměru řezané výztuže 16 mm hloubka řezu do 200 mm</t>
  </si>
  <si>
    <t>95</t>
  </si>
  <si>
    <t>977211191</t>
  </si>
  <si>
    <t>Příplatek k řezání ŽB kcí za práci ve stísněném prostoru</t>
  </si>
  <si>
    <t>1311296510</t>
  </si>
  <si>
    <t>Řezání železobetonových konstrukcí stěnovou pilou do průměru řezané výztuže 16 mm Příplatek k cenám za práci ve stísněném prostoru</t>
  </si>
  <si>
    <t>96</t>
  </si>
  <si>
    <t>978012191</t>
  </si>
  <si>
    <t>Otlučení (osekání) vnitřní vápenné nebo vápenocementové omítky stropů rákosových v rozsahu do 100 %</t>
  </si>
  <si>
    <t>335339914</t>
  </si>
  <si>
    <t>Otlučení omítek vápenných nebo vápenocementových stěn, stropů vnitřních stropů rákosovaných, v rozsahu do 100 %</t>
  </si>
  <si>
    <t>11,9</t>
  </si>
  <si>
    <t>97</t>
  </si>
  <si>
    <t>978013191</t>
  </si>
  <si>
    <t>Otlučení (osekání) vnitřní vápenné nebo vápenocementové omítky stěn v rozsahu do 100 %</t>
  </si>
  <si>
    <t>-1907360568</t>
  </si>
  <si>
    <t>Otlučení omítek vápenných nebo vápenocementových stěn, stropů vnitřních stěn s vyškrabáním spar, s očištěním zdiva, v rozsahu do 100 %</t>
  </si>
  <si>
    <t>(0,94+0,5*2)*0,9*6+74,96</t>
  </si>
  <si>
    <t>98</t>
  </si>
  <si>
    <t>978015391</t>
  </si>
  <si>
    <t>Otlučení (osekání) vnější vápenné nebo vápenocementové omítky stupně členitosti 1 a 2 do 100%</t>
  </si>
  <si>
    <t>-91067639</t>
  </si>
  <si>
    <t>Otlučení vnějších omítek MV nebo MVC  průčelí v rozsahu do 100 %</t>
  </si>
  <si>
    <t>7,69+40,87+27,51+40,97+13,58+2,5-1,2*1,8*8-0,6-0,6-0,9*0,5*2</t>
  </si>
  <si>
    <t>104,65+23,98+8,32-1,2*1,8*9-1,7*2,55-0,6*0,9*2-1*1,5*4+1,52</t>
  </si>
  <si>
    <t>139,11-0,9*0,85-1,2*1,8*2-1,5*1,5*2-1,2*2,1</t>
  </si>
  <si>
    <t>29,47+104,69+1,55-1,2*1,8*6-0,6*0,9*2-1*1,5*4+4,5-0,9*0,85*3</t>
  </si>
  <si>
    <t>99</t>
  </si>
  <si>
    <t>978059511</t>
  </si>
  <si>
    <t>Odsekání a odebrání obkladů stěn z vnitřních obkládaček plochy do 1 m2</t>
  </si>
  <si>
    <t>914342685</t>
  </si>
  <si>
    <t>Odsekání obkladů stěn včetně otlučení podkladní omítky až na zdivo z obkládaček vnitřních, z jakýchkoliv materiálů, plochy do 1 m2</t>
  </si>
  <si>
    <t>(0,9+2)*0,25+(1,2+1,1*2)*0,41*6</t>
  </si>
  <si>
    <t>0,9*3*0,24+(1,2+2)*0,25*3</t>
  </si>
  <si>
    <t>(0,9+2)*0,24</t>
  </si>
  <si>
    <t>100</t>
  </si>
  <si>
    <t>979054451</t>
  </si>
  <si>
    <t>Očištění vybouraných zámkových dlaždic s původním spárováním z kameniva těženého</t>
  </si>
  <si>
    <t>1668569175</t>
  </si>
  <si>
    <t>Očištění vybouraných prvků komunikací od spojovacího materiálu s odklizením a uložením očištěných hmot a spojovacího materiálu na skládku na vzdálenost do 10 m zámkových dlaždic s vyplněním spár kamenivem</t>
  </si>
  <si>
    <t>101</t>
  </si>
  <si>
    <t>985131111</t>
  </si>
  <si>
    <t>Očištění ploch stěn, rubu kleneb a podlah tlakovou vodou</t>
  </si>
  <si>
    <t>1357801090</t>
  </si>
  <si>
    <t>541,14</t>
  </si>
  <si>
    <t>Přesun hmot</t>
  </si>
  <si>
    <t>102</t>
  </si>
  <si>
    <t>997013211</t>
  </si>
  <si>
    <t>Vnitrostaveništní doprava suti a vybouraných hmot pro budovy v do 6 m ručně</t>
  </si>
  <si>
    <t>1213249196</t>
  </si>
  <si>
    <t>103</t>
  </si>
  <si>
    <t>997013219</t>
  </si>
  <si>
    <t>Příplatek k vnitrostaveništní dopravě suti a vybouraných hmot za zvětšenou dopravu suti ZKD 10 m</t>
  </si>
  <si>
    <t>757619863</t>
  </si>
  <si>
    <t>66,783*2 'Přepočtené koeficientem množství</t>
  </si>
  <si>
    <t>104</t>
  </si>
  <si>
    <t>997013501</t>
  </si>
  <si>
    <t>Odvoz suti a vybouraných hmot na skládku nebo meziskládku do 1 km se složením</t>
  </si>
  <si>
    <t>1075753874</t>
  </si>
  <si>
    <t>Odvoz suti na skládku a vybouraných hmot nebo meziskládku do 1 km se složením</t>
  </si>
  <si>
    <t>105</t>
  </si>
  <si>
    <t>997013509</t>
  </si>
  <si>
    <t>Příplatek k odvozu suti a vybouraných hmot na skládku ZKD 1 km přes 1 km</t>
  </si>
  <si>
    <t>-2060012681</t>
  </si>
  <si>
    <t>66,783*5 'Přepočtené koeficientem množství</t>
  </si>
  <si>
    <t>106</t>
  </si>
  <si>
    <t>997013801</t>
  </si>
  <si>
    <t>Poplatek za uložení na skládce (skládkovné) stavebního odpadu betonového kód odpadu 170 101</t>
  </si>
  <si>
    <t>450788461</t>
  </si>
  <si>
    <t>Poplatek za uložení stavebního betonového odpadu na skládce (skládkovné)</t>
  </si>
  <si>
    <t>66,783*0,8 'Přepočtené koeficientem množství</t>
  </si>
  <si>
    <t>107</t>
  </si>
  <si>
    <t>997013822</t>
  </si>
  <si>
    <t>Poplatek za uložení stavebního odpadu s oleji nebo ropnými látkami  na skládce (skládkovné)</t>
  </si>
  <si>
    <t>352280491</t>
  </si>
  <si>
    <t>66,783*0,02 'Přepočtené koeficientem množství</t>
  </si>
  <si>
    <t>108</t>
  </si>
  <si>
    <t>997013831</t>
  </si>
  <si>
    <t>Poplatek za uložení na skládce (skládkovné) stavebního odpadu směsného kód odpadu 170 904</t>
  </si>
  <si>
    <t>-1491646739</t>
  </si>
  <si>
    <t>Poplatek za uložení stavebního směsného odpadu na skládce (skládkovné)</t>
  </si>
  <si>
    <t>66,783*0,18 'Přepočtené koeficientem množství</t>
  </si>
  <si>
    <t>109</t>
  </si>
  <si>
    <t>998011002</t>
  </si>
  <si>
    <t>Přesun hmot pro budovy zděné v do 12 m</t>
  </si>
  <si>
    <t>-359313976</t>
  </si>
  <si>
    <t>997</t>
  </si>
  <si>
    <t>Přesun sutě</t>
  </si>
  <si>
    <t>110</t>
  </si>
  <si>
    <t>997013311</t>
  </si>
  <si>
    <t>Montáž a demontáž shozu suti v do 10 m</t>
  </si>
  <si>
    <t>28171575</t>
  </si>
  <si>
    <t>Shoz suti montáž a demontáž shozu výšky do 10 m</t>
  </si>
  <si>
    <t>111</t>
  </si>
  <si>
    <t>997013321</t>
  </si>
  <si>
    <t>Příplatek k shozu suti v do 10 m za první a ZKD den použití</t>
  </si>
  <si>
    <t>1631982882</t>
  </si>
  <si>
    <t>Shoz suti montáž a demontáž shozu výšky Příplatek za první a každý další den použití shozu k ceně -3311</t>
  </si>
  <si>
    <t>6*30 'Přepočtené koeficientem množství</t>
  </si>
  <si>
    <t>PSV</t>
  </si>
  <si>
    <t>Práce a dodávky PSV</t>
  </si>
  <si>
    <t>711</t>
  </si>
  <si>
    <t>Izolace proti vodě, vlhkosti a plynům</t>
  </si>
  <si>
    <t>112</t>
  </si>
  <si>
    <t>711112001</t>
  </si>
  <si>
    <t>Provedení izolace proti zemní vlhkosti svislé za studena nátěrem penetračním</t>
  </si>
  <si>
    <t>863695795</t>
  </si>
  <si>
    <t>Provedení izolace proti zemní vlhkosti natěradly a tmely za studena na ploše svislé S nátěrem penetračním</t>
  </si>
  <si>
    <t>2*1,5</t>
  </si>
  <si>
    <t>4,7*0,5</t>
  </si>
  <si>
    <t>113</t>
  </si>
  <si>
    <t>111631500</t>
  </si>
  <si>
    <t>lak asfaltový penetrační</t>
  </si>
  <si>
    <t>-1232573664</t>
  </si>
  <si>
    <t>výrobky asfaltové izolační a zálivkové hmoty asfalty oxidované stavebně-izolační k penetraci suchých a očištěných podkladů pod asfaltové izolační krytiny a izolace ALP/9 bal 9 kg</t>
  </si>
  <si>
    <t>5,35*0,00035 'Přepočtené koeficientem množství</t>
  </si>
  <si>
    <t>114</t>
  </si>
  <si>
    <t>711132101</t>
  </si>
  <si>
    <t>Provedení izolace proti zemní vlhkosti pásy na sucho svislé AIP nebo tkaninou</t>
  </si>
  <si>
    <t>724626293</t>
  </si>
  <si>
    <t>Provedení izolace proti zemní vlhkosti pásy na sucho AIP nebo tkaniny na ploše svislé S</t>
  </si>
  <si>
    <t>115</t>
  </si>
  <si>
    <t>69311070</t>
  </si>
  <si>
    <t>geotextilie netkaná PP 400g/m2</t>
  </si>
  <si>
    <t>827988835</t>
  </si>
  <si>
    <t>2,4</t>
  </si>
  <si>
    <t>116</t>
  </si>
  <si>
    <t>711142559</t>
  </si>
  <si>
    <t>Provedení izolace proti zemní vlhkosti pásy přitavením svislé NAIP</t>
  </si>
  <si>
    <t>1140326436</t>
  </si>
  <si>
    <t>Provedení izolace proti zemní vlhkosti pásy přitavením NAIP na ploše svislé S</t>
  </si>
  <si>
    <t>117</t>
  </si>
  <si>
    <t>628522540</t>
  </si>
  <si>
    <t>pásy s modifikovaným asfaltem tl. 4,0 mm vložka polyesterové rouno minerální jemnozrnný posyp</t>
  </si>
  <si>
    <t>347945622</t>
  </si>
  <si>
    <t>pásy s modifikovaným asfaltem vložka textilie asfaltované pásy modifikované special(-25°C) Elastodek 40 special mineral</t>
  </si>
  <si>
    <t>5,35*1,2 'Přepočtené koeficientem množství</t>
  </si>
  <si>
    <t>118</t>
  </si>
  <si>
    <t>998711102</t>
  </si>
  <si>
    <t>Přesun hmot tonážní pro izolace proti vodě, vlhkosti a plynům v objektech výšky do 12 m</t>
  </si>
  <si>
    <t>-371410404</t>
  </si>
  <si>
    <t>Přesun hmot pro izolace proti vodě, vlhkosti a plynům stanovený z hmotnosti přesunovaného materiálu vodorovná dopravní vzdálenost do 50 m v objektech výšky přes 6 do 12 m</t>
  </si>
  <si>
    <t>712</t>
  </si>
  <si>
    <t>Povlakové krytiny</t>
  </si>
  <si>
    <t>119</t>
  </si>
  <si>
    <t>712300832</t>
  </si>
  <si>
    <t>Odstranění povlakové krytiny střech do 10° dvouvrstvé</t>
  </si>
  <si>
    <t>-664280714</t>
  </si>
  <si>
    <t>Odstranění ze střech plochých do 10 st. krytiny povlakové dvouvrstvé</t>
  </si>
  <si>
    <t>120</t>
  </si>
  <si>
    <t>712341559</t>
  </si>
  <si>
    <t>Provedení povlakové krytiny střech do 10° pásy NAIP přitavením v plné ploše</t>
  </si>
  <si>
    <t>-973947993</t>
  </si>
  <si>
    <t>Provedení povlakové krytiny střech plochých do 10 st. pásy přitavením NAIP v plné ploše</t>
  </si>
  <si>
    <t>6,6*2,01*2</t>
  </si>
  <si>
    <t>121</t>
  </si>
  <si>
    <t>628522580</t>
  </si>
  <si>
    <t>pásy s modifikovaným asfaltem tl. 5,2 mm vložka polyesterové rouno barevný minerální hrubozrnný posyp</t>
  </si>
  <si>
    <t>475930968</t>
  </si>
  <si>
    <t>pásy s modifikovaným asfaltem vložka textilie asfaltované pásy modifikované special(-25°C) Elastodek 50 special dekor</t>
  </si>
  <si>
    <t>13,266*1,15 'Přepočtené koeficientem množství</t>
  </si>
  <si>
    <t>122</t>
  </si>
  <si>
    <t>-1163090393</t>
  </si>
  <si>
    <t>13,26</t>
  </si>
  <si>
    <t>13,26*1,15 'Přepočtené koeficientem množství</t>
  </si>
  <si>
    <t>123</t>
  </si>
  <si>
    <t>712841559</t>
  </si>
  <si>
    <t>Provedení povlakové krytiny vytažením na konstrukce pásy přitavením NAIP</t>
  </si>
  <si>
    <t>440140508</t>
  </si>
  <si>
    <t>Provedení povlakové krytiny střech samostatným vytažením izolačního povlaku pásy přitavením na konstrukce převyšující úroveň střechy, NAIP</t>
  </si>
  <si>
    <t>6,6*0,25</t>
  </si>
  <si>
    <t>124</t>
  </si>
  <si>
    <t>-686090542</t>
  </si>
  <si>
    <t>1,65*1,2 'Přepočtené koeficientem množství</t>
  </si>
  <si>
    <t>125</t>
  </si>
  <si>
    <t>998712102</t>
  </si>
  <si>
    <t>Přesun hmot tonážní tonážní pro krytiny povlakové v objektech v do 12 m</t>
  </si>
  <si>
    <t>-595574543</t>
  </si>
  <si>
    <t>Přesun hmot pro povlakové krytiny stanovený z hmotnosti přesunovaného materiálu vodorovná dopravní vzdálenost do 50 m v objektech výšky přes 6 do 12 m</t>
  </si>
  <si>
    <t>713</t>
  </si>
  <si>
    <t>Izolace tepelné</t>
  </si>
  <si>
    <t>126</t>
  </si>
  <si>
    <t>713111121</t>
  </si>
  <si>
    <t>Montáž izolace tepelné spodem stropů s uchycením drátem rohoží, pásů, dílců, desek</t>
  </si>
  <si>
    <t>-1593105343</t>
  </si>
  <si>
    <t>Montáž tepelné izolace stropů rohožemi, pásy, dílci, deskami, bloky (izolační materiál ve specifikaci) rovných spodem s uchycením (drátem, páskou apod.)</t>
  </si>
  <si>
    <t>127</t>
  </si>
  <si>
    <t>63148153</t>
  </si>
  <si>
    <t>deska izolační minerální univerzální λ=0,035 tl 80mm</t>
  </si>
  <si>
    <t>-638988287</t>
  </si>
  <si>
    <t>128</t>
  </si>
  <si>
    <t>713131141</t>
  </si>
  <si>
    <t>Montáž izolace tepelné stěn a základů lepením celoplošně rohoží, pásů, dílců, desek</t>
  </si>
  <si>
    <t>-722226738</t>
  </si>
  <si>
    <t>Montáž tepelné izolace stěn rohožemi, pásy, deskami, dílci, bloky (izolační materiál ve specifikaci) lepením celoplošně</t>
  </si>
  <si>
    <t>6,6*0,15</t>
  </si>
  <si>
    <t>129</t>
  </si>
  <si>
    <t>28376442</t>
  </si>
  <si>
    <t>deska z polystyrénu XPS, hrana rovná a strukturovaný povrch tl 80mm</t>
  </si>
  <si>
    <t>1427014216</t>
  </si>
  <si>
    <t>0,99*1,02 'Přepočtené koeficientem množství</t>
  </si>
  <si>
    <t>130</t>
  </si>
  <si>
    <t>713141131</t>
  </si>
  <si>
    <t>Montáž izolace tepelné střech plochých lepené za studena 1 vrstva rohoží, pásů, dílců, desek</t>
  </si>
  <si>
    <t>-1457862370</t>
  </si>
  <si>
    <t>Montáž tepelné izolace střech plochých rohožemi, pásy, deskami, dílci, bloky (izolační materiál ve specifikaci) přilepenými za studena zplna, jednovrstvá</t>
  </si>
  <si>
    <t>6*0,5*2 "pozednice pult"</t>
  </si>
  <si>
    <t>131</t>
  </si>
  <si>
    <t>28376079</t>
  </si>
  <si>
    <t>deska EPS grafitová fasadní  λ=0,031 tl 160mm</t>
  </si>
  <si>
    <t>2137122225</t>
  </si>
  <si>
    <t>6,12</t>
  </si>
  <si>
    <t>132</t>
  </si>
  <si>
    <t>713151164</t>
  </si>
  <si>
    <t>Montáž izolace tepelné střech šikmých přišroubované nad krokve z desek sklonu do 45° tl do 140 mm</t>
  </si>
  <si>
    <t>208348442</t>
  </si>
  <si>
    <t>Montáž tepelné izolace střech šikmých rohožemi, pásy, deskami (izolační materiál ve specifikaci) přišroubovanými šrouby nad krokve, sklonu střechy přes 30° do 45° tloušťky izolace přes 120 do 140 mm</t>
  </si>
  <si>
    <t>133</t>
  </si>
  <si>
    <t>28376526</t>
  </si>
  <si>
    <t>deska izolační   nadkrokevní izolace140mm</t>
  </si>
  <si>
    <t>-1696862025</t>
  </si>
  <si>
    <t>deska izolační  dle PD 140mm</t>
  </si>
  <si>
    <t>312,8*1,15 'Přepočtené koeficientem množství</t>
  </si>
  <si>
    <t>134</t>
  </si>
  <si>
    <t>59660032</t>
  </si>
  <si>
    <t>Vrut DuoTwin 7/300</t>
  </si>
  <si>
    <t>100 kus</t>
  </si>
  <si>
    <t>1267372592</t>
  </si>
  <si>
    <t>135</t>
  </si>
  <si>
    <t>596600R</t>
  </si>
  <si>
    <t>Vrut 90° 8/300</t>
  </si>
  <si>
    <t>-63201975</t>
  </si>
  <si>
    <t>136</t>
  </si>
  <si>
    <t>59071004</t>
  </si>
  <si>
    <t>pěna PUR izolační jednosložková pistolová</t>
  </si>
  <si>
    <t>litr</t>
  </si>
  <si>
    <t>1140933289</t>
  </si>
  <si>
    <t>137</t>
  </si>
  <si>
    <t>5907104R</t>
  </si>
  <si>
    <t>Hřebenový/úžlabní pás, šířka 300 mm</t>
  </si>
  <si>
    <t>-220010050</t>
  </si>
  <si>
    <t>138</t>
  </si>
  <si>
    <t>713151211</t>
  </si>
  <si>
    <t>Montáž izolace tepelné nad krokvemi střech šikmých reflexní s difúzní spojovací páskou tl do 5 mm</t>
  </si>
  <si>
    <t>-475291144</t>
  </si>
  <si>
    <t>Montáž tepelné izolace střech šikmých rohožemi, pásy, deskami (izolační materiál ve specifikaci) připevněné sponkami reflexní nad krokve s difúzní spojovací páskou, tloušťka izolace do 5 mm</t>
  </si>
  <si>
    <t>139</t>
  </si>
  <si>
    <t>2835530R</t>
  </si>
  <si>
    <t>vzduchotěsná folie dle specifikace v TZ 1,5x50m</t>
  </si>
  <si>
    <t>-1770759661</t>
  </si>
  <si>
    <t xml:space="preserve">vzduchotěsná folie dle specifikace v TZ 1,5x50m. </t>
  </si>
  <si>
    <t>140</t>
  </si>
  <si>
    <t>5905420R</t>
  </si>
  <si>
    <t>Lepicí páska Clima Tape, šířka 60 mm</t>
  </si>
  <si>
    <t>1201958541</t>
  </si>
  <si>
    <t>141</t>
  </si>
  <si>
    <t>5905421R</t>
  </si>
  <si>
    <t xml:space="preserve">Lepicí tmel venkovní Fix A </t>
  </si>
  <si>
    <t>-1434875447</t>
  </si>
  <si>
    <t>142</t>
  </si>
  <si>
    <t>5905421R1</t>
  </si>
  <si>
    <t>Utěsňovací pás 20x50 mm</t>
  </si>
  <si>
    <t>1177176781</t>
  </si>
  <si>
    <t>143</t>
  </si>
  <si>
    <t>5905421R2</t>
  </si>
  <si>
    <t>Těsnicí páska pod kontralatě</t>
  </si>
  <si>
    <t>-1806333568</t>
  </si>
  <si>
    <t>144</t>
  </si>
  <si>
    <t>998713102</t>
  </si>
  <si>
    <t>Přesun hmot tonážní pro izolace tepelné v objektech v do 12 m</t>
  </si>
  <si>
    <t>1639686003</t>
  </si>
  <si>
    <t>Přesun hmot tonážní tonážní pro izolace tepelné v objektech v do 12 m</t>
  </si>
  <si>
    <t>721</t>
  </si>
  <si>
    <t>Zdravotechnika - vnitřní kanalizace</t>
  </si>
  <si>
    <t>145</t>
  </si>
  <si>
    <t>721173316</t>
  </si>
  <si>
    <t>Potrubí kanalizační z PVC SN 4 dešťové DN 125</t>
  </si>
  <si>
    <t>1916678375</t>
  </si>
  <si>
    <t>Potrubí z plastových trub KG Systém (SN4) dešťové DN 125</t>
  </si>
  <si>
    <t>146</t>
  </si>
  <si>
    <t>721242115</t>
  </si>
  <si>
    <t>Lapač střešních splavenin z PP se zápachovou klapkou a lapacím košem DN 110</t>
  </si>
  <si>
    <t>1772601841</t>
  </si>
  <si>
    <t>Lapače střešních splavenin z polypropylenu (PP) DN 110 (HL 600)</t>
  </si>
  <si>
    <t>147</t>
  </si>
  <si>
    <t>721300922</t>
  </si>
  <si>
    <t>Pročištění svodů ležatých do DN 300</t>
  </si>
  <si>
    <t>-1596130432</t>
  </si>
  <si>
    <t>Pročištění ležatých svodů do DN 300</t>
  </si>
  <si>
    <t>741</t>
  </si>
  <si>
    <t>Elektromontáže - vzdušné vedení</t>
  </si>
  <si>
    <t>148</t>
  </si>
  <si>
    <t>741911110R</t>
  </si>
  <si>
    <t>Ochrana vzdušného vedení při práci na lešení</t>
  </si>
  <si>
    <t>soubor</t>
  </si>
  <si>
    <t>778702967</t>
  </si>
  <si>
    <t>751</t>
  </si>
  <si>
    <t>Vzduchotechnika</t>
  </si>
  <si>
    <t>149</t>
  </si>
  <si>
    <t>751398051</t>
  </si>
  <si>
    <t>Mtž protidešťové žaluzie potrubí do 0,150 m2</t>
  </si>
  <si>
    <t>892933222</t>
  </si>
  <si>
    <t>Montáž ostatních zařízení  protidešťové žaluzie nebo žaluziové klapky na čtyřhranné potrubí, průřezu do 0,150 m2</t>
  </si>
  <si>
    <t>42982405R</t>
  </si>
  <si>
    <t>žaluzie Pz VZT 400x200mm</t>
  </si>
  <si>
    <t>1023609962</t>
  </si>
  <si>
    <t>151</t>
  </si>
  <si>
    <t>751398054R</t>
  </si>
  <si>
    <t>Dmtž protidešťové žaluzie potrubí do 0,600 m2</t>
  </si>
  <si>
    <t>1422445562</t>
  </si>
  <si>
    <t>152</t>
  </si>
  <si>
    <t>751510013</t>
  </si>
  <si>
    <t>Vzduchotechnické potrubí pozink čtyřhranné průřezu do 0,13 m2</t>
  </si>
  <si>
    <t>-205959679</t>
  </si>
  <si>
    <t>Vzduchotechnické potrubí z pozinkovaného plechu  čtyřhranné s přírubou, průřezu přes 0,07 do 0,13 m2</t>
  </si>
  <si>
    <t>153</t>
  </si>
  <si>
    <t>751510862</t>
  </si>
  <si>
    <t>Demontáž vzduchotechnického potrubí plechového čtyřhranného do suti průřezu do 0,50 m2</t>
  </si>
  <si>
    <t>-1585438671</t>
  </si>
  <si>
    <t>Demontáž vzduchotechnického potrubí plechového do suti čtyřhranného s přírubou, průřezu přes 0,13 do 0,50 m2</t>
  </si>
  <si>
    <t>762</t>
  </si>
  <si>
    <t>Konstrukce tesařské</t>
  </si>
  <si>
    <t>154</t>
  </si>
  <si>
    <t>762083111</t>
  </si>
  <si>
    <t>Impregnace řeziva proti dřevokaznému hmyzu a houbám máčením třída ohrožení 1 a 2</t>
  </si>
  <si>
    <t>1710265644</t>
  </si>
  <si>
    <t>Práce společné pro tesařské konstrukce  impregnace řeziva máčením proti dřevokaznému hmyzu a houbám, třída ohrožení 1 a 2 (dřevo v interiéru)</t>
  </si>
  <si>
    <t>155</t>
  </si>
  <si>
    <t>762332132</t>
  </si>
  <si>
    <t>Montáž vázaných kcí krovů pravidelných z hraněného řeziva průřezové plochy do 224 cm2</t>
  </si>
  <si>
    <t>-424978390</t>
  </si>
  <si>
    <t>Montáž vázaných konstrukcí krovů  střech pultových, sedlových, valbových, stanových čtvercového nebo obdélníkového půdorysu, z řeziva hraněného průřezové plochy přes 120 do 224 cm2</t>
  </si>
  <si>
    <t>12,6+4,6+7,2+6,6"14x14</t>
  </si>
  <si>
    <t>11,2"12x16</t>
  </si>
  <si>
    <t>16,4+4,6+4,1+1,5+2,4+29,6+4,6+8,6+6"10x14</t>
  </si>
  <si>
    <t>12"14x12</t>
  </si>
  <si>
    <t>16,8+6,6</t>
  </si>
  <si>
    <t>156</t>
  </si>
  <si>
    <t>60511166</t>
  </si>
  <si>
    <t>řezivo jehličnaté hranol dl 4 - 6 m jakost I.</t>
  </si>
  <si>
    <t>-1517548047</t>
  </si>
  <si>
    <t>(12,6+4,6+7,2+6,6)*0,14*0,14"14x14</t>
  </si>
  <si>
    <t>11,2*0,12*0,16"12x16</t>
  </si>
  <si>
    <t>(16,4+4,6+4,1+1,5+2,4+29,6+4,6+8,6+6)*0,1*0,14"10x14</t>
  </si>
  <si>
    <t>12*0,14*0,12"14x12</t>
  </si>
  <si>
    <t>0,108+0,042"8x8</t>
  </si>
  <si>
    <t>2,264*1,1 'Přepočtené koeficientem množství</t>
  </si>
  <si>
    <t>157</t>
  </si>
  <si>
    <t>762341016</t>
  </si>
  <si>
    <t>Bednění střech rovných z desek OSB tl 22 mm na sraz šroubovaných na krokve</t>
  </si>
  <si>
    <t>-569381319</t>
  </si>
  <si>
    <t>Bednění a laťování bednění střech rovných sklonu do 60 st. s vyřezáním otvorů z dřevoštěpkových desek OSB šroubovaných na krokve na sraz, tloušťky desky 22 mm</t>
  </si>
  <si>
    <t>158</t>
  </si>
  <si>
    <t>762341811</t>
  </si>
  <si>
    <t>Demontáž bednění střech z prken</t>
  </si>
  <si>
    <t>1043187552</t>
  </si>
  <si>
    <t>Demontáž bednění a laťování bednění střech rovných, obloukových, sklonu do 60 st. se všemi nadstřešními konstrukcemi z prken hrubých, hoblovaných tl. do 32 mm</t>
  </si>
  <si>
    <t>149"okap, úžlabí</t>
  </si>
  <si>
    <t>159</t>
  </si>
  <si>
    <t>762342214</t>
  </si>
  <si>
    <t>Montáž laťování na střechách jednoduchých sklonu do 60° osové vzdálenosti do 360 mm</t>
  </si>
  <si>
    <t>1964236851</t>
  </si>
  <si>
    <t>Bednění a laťování montáž laťování střech jednoduchých sklonu do 60° při osové vzdálenosti latí přes 150 do 360 mm</t>
  </si>
  <si>
    <t>160</t>
  </si>
  <si>
    <t>60514114</t>
  </si>
  <si>
    <t>řezivo jehličnaté latě střešní impregnované dl 4 m</t>
  </si>
  <si>
    <t>-826851933</t>
  </si>
  <si>
    <t>1377,2*0,04*0,06</t>
  </si>
  <si>
    <t>161</t>
  </si>
  <si>
    <t>762342441</t>
  </si>
  <si>
    <t>Montáž lišt trojúhelníkových nebo kontralatí na střechách sklonu do 60°</t>
  </si>
  <si>
    <t>1788898233</t>
  </si>
  <si>
    <t>Bednění a laťování montáž lišt trojúhelníkových nebo kontralatí</t>
  </si>
  <si>
    <t>464</t>
  </si>
  <si>
    <t>162</t>
  </si>
  <si>
    <t>2146487191</t>
  </si>
  <si>
    <t>464,000*0,04*0,06</t>
  </si>
  <si>
    <t>90*0,04*0,06</t>
  </si>
  <si>
    <t>163</t>
  </si>
  <si>
    <t>762343913</t>
  </si>
  <si>
    <t>Zabednění otvorů ve střeše prkny tl do 32mm plochy jednotlivě do 8 m2</t>
  </si>
  <si>
    <t>2013186062</t>
  </si>
  <si>
    <t>Bednění a laťování střech zabednění jednotlivých otvorů ve střeše prkny tl. do 32 mm (materiál v ceně), otvoru plochy jednotlivě přes 4 do 8 m2</t>
  </si>
  <si>
    <t>164</t>
  </si>
  <si>
    <t>762395000</t>
  </si>
  <si>
    <t>Spojovací prostředky pro montáž krovu, bednění, laťování, světlíky, klíny</t>
  </si>
  <si>
    <t>790152292</t>
  </si>
  <si>
    <t>Spojovací prostředky krovů, bednění a laťování, nadstřešních konstrukcí  svory, prkna, hřebíky, pásová ocel, vruty</t>
  </si>
  <si>
    <t>2,49+3,305+1,33</t>
  </si>
  <si>
    <t>165</t>
  </si>
  <si>
    <t>762421014R</t>
  </si>
  <si>
    <t>Obložení stropu z latí šroubovaných na rošt</t>
  </si>
  <si>
    <t>1647796685</t>
  </si>
  <si>
    <t>6,6*1,6 "podhled stříšky vstupu vč. podkladního roštu a závěsů"</t>
  </si>
  <si>
    <t>166</t>
  </si>
  <si>
    <t>762431016</t>
  </si>
  <si>
    <t>Obložení stěn z desek OSB tl 22 mm na sraz přibíjených</t>
  </si>
  <si>
    <t>853019568</t>
  </si>
  <si>
    <t>Obložení stěn z dřevoštěpkových desek OSB přibíjených na sraz, tloušťky desky 22 mm</t>
  </si>
  <si>
    <t>15,625 "lemování střechy"</t>
  </si>
  <si>
    <t>7,8125"maska</t>
  </si>
  <si>
    <t>167</t>
  </si>
  <si>
    <t>762811811</t>
  </si>
  <si>
    <t>Demontáž záklopů stropů z hrubých prken tl do 32 mm</t>
  </si>
  <si>
    <t>58470834</t>
  </si>
  <si>
    <t>Demontáž záklopů stropů vrchních a zapuštěných z hrubých prken, tl. do 32 mm</t>
  </si>
  <si>
    <t>168</t>
  </si>
  <si>
    <t>998762102</t>
  </si>
  <si>
    <t>Přesun hmot tonážní pro kce tesařské v objektech v do 12 m</t>
  </si>
  <si>
    <t>-1137559685</t>
  </si>
  <si>
    <t>763</t>
  </si>
  <si>
    <t>Konstrukce suché výstavby</t>
  </si>
  <si>
    <t>169</t>
  </si>
  <si>
    <t>763131412</t>
  </si>
  <si>
    <t>SDK podhled desky 1xA 12,5 TI 100 mm dvouvrstvá spodní kce profil CD+UD</t>
  </si>
  <si>
    <t>1721488097</t>
  </si>
  <si>
    <t>Podhled ze sádrokartonových desek dvouvrstvá zavěšená spodní konstrukce z ocelových profilů CD, UD jednoduše opláštěná deskou standardní A, tl. 12,5 mm, TI tl. 100 mm</t>
  </si>
  <si>
    <t>170</t>
  </si>
  <si>
    <t>763131714</t>
  </si>
  <si>
    <t>SDK podhled základní penetrační nátěr</t>
  </si>
  <si>
    <t>-1827932916</t>
  </si>
  <si>
    <t>Podhled ze sádrokartonových desek ostatní práce a konstrukce na podhledech ze sádrokartonových desek základní penetrační nátěr</t>
  </si>
  <si>
    <t>171</t>
  </si>
  <si>
    <t>763131751</t>
  </si>
  <si>
    <t>Montáž parotěsné zábrany do SDK podhledu</t>
  </si>
  <si>
    <t>2001953027</t>
  </si>
  <si>
    <t>Podhled ze sádrokartonových desek ostatní práce a konstrukce na podhledech ze sádrokartonových desek montáž parotěsné zábrany</t>
  </si>
  <si>
    <t>172</t>
  </si>
  <si>
    <t>283292100</t>
  </si>
  <si>
    <t>folie podstřešní parotěsná PE role 1,5 x 50 m</t>
  </si>
  <si>
    <t>1797073344</t>
  </si>
  <si>
    <t>fólie z plastů ostatních a speciálně upravené podstřešní a parotěsné folie parotěsná zábrana bez Al povrstvení rozměr - role 1,5 x 50 m PK-BAR SPECIÁL    110 g/m2</t>
  </si>
  <si>
    <t>11,9*1,1 'Přepočtené koeficientem množství</t>
  </si>
  <si>
    <t>173</t>
  </si>
  <si>
    <t>998763102</t>
  </si>
  <si>
    <t>Přesun hmot tonážní pro dřevostavby v objektech v do 24 m</t>
  </si>
  <si>
    <t>-73242910</t>
  </si>
  <si>
    <t>Přesun hmot pro dřevostavby stanovený z hmotnosti přesunovaného materiálu vodorovná dopravní vzdálenost do 50 m v objektech výšky přes 12 do 24 m</t>
  </si>
  <si>
    <t>764</t>
  </si>
  <si>
    <t>Konstrukce klempířské</t>
  </si>
  <si>
    <t>174</t>
  </si>
  <si>
    <t>764001821</t>
  </si>
  <si>
    <t>Demontáž krytiny ze svitků nebo tabulí do suti</t>
  </si>
  <si>
    <t>351279687</t>
  </si>
  <si>
    <t>Demontáž klempířských konstrukcí krytiny ze svitků nebo tabulí do suti</t>
  </si>
  <si>
    <t>6,4*4,6+1,625</t>
  </si>
  <si>
    <t>175</t>
  </si>
  <si>
    <t>764002801</t>
  </si>
  <si>
    <t>Demontáž závětrné lišty do suti</t>
  </si>
  <si>
    <t>323041516</t>
  </si>
  <si>
    <t>Demontáž klempířských konstrukcí závětrné lišty do suti</t>
  </si>
  <si>
    <t>2,2*2+5,5*2+3*2+5,5+5,5+3,3+3,2</t>
  </si>
  <si>
    <t>176</t>
  </si>
  <si>
    <t>764002812</t>
  </si>
  <si>
    <t>Demontáž okapového plechu do suti v krytině skládané</t>
  </si>
  <si>
    <t>2105713196</t>
  </si>
  <si>
    <t>Demontáž klempířských konstrukcí okapového plechu do suti, v krytině skládané</t>
  </si>
  <si>
    <t>177</t>
  </si>
  <si>
    <t>764002851</t>
  </si>
  <si>
    <t>Demontáž oplechování parapetů do suti</t>
  </si>
  <si>
    <t>-1449888037</t>
  </si>
  <si>
    <t>Demontáž klempířských konstrukcí oplechování parapetů do suti</t>
  </si>
  <si>
    <t>1,2*24+1+0,9*4+1,5*2+1*8+0,6*7+0,94*5</t>
  </si>
  <si>
    <t>178</t>
  </si>
  <si>
    <t>764002861</t>
  </si>
  <si>
    <t>Demontáž oplechování říms a ozdobných prvků do suti</t>
  </si>
  <si>
    <t>2035746518</t>
  </si>
  <si>
    <t>Demontáž klempířských konstrukcí oplechování říms do suti</t>
  </si>
  <si>
    <t>17,5+11,4+11+9,5+3</t>
  </si>
  <si>
    <t>179</t>
  </si>
  <si>
    <t>764002871</t>
  </si>
  <si>
    <t>Demontáž lemování zdí do suti</t>
  </si>
  <si>
    <t>913234337</t>
  </si>
  <si>
    <t>Demontáž klempířských konstrukcí lemování zdí do suti</t>
  </si>
  <si>
    <t>6,6*1,8+6,6 "přístřešek"</t>
  </si>
  <si>
    <t>180</t>
  </si>
  <si>
    <t>764004801</t>
  </si>
  <si>
    <t>Demontáž podokapního žlabu do suti</t>
  </si>
  <si>
    <t>-1805102233</t>
  </si>
  <si>
    <t>Demontáž klempířských konstrukcí žlabu podokapního do suti</t>
  </si>
  <si>
    <t>6,2*2+6,5+3,5+4,5+1,8</t>
  </si>
  <si>
    <t>181</t>
  </si>
  <si>
    <t>764004861</t>
  </si>
  <si>
    <t>Demontáž svodu do suti</t>
  </si>
  <si>
    <t>-279720137</t>
  </si>
  <si>
    <t>Demontáž klempířských konstrukcí svodu do suti</t>
  </si>
  <si>
    <t>23+3</t>
  </si>
  <si>
    <t>182</t>
  </si>
  <si>
    <t>764011443</t>
  </si>
  <si>
    <t>Podkladní plech z PZ plechu pro hřebeny, nároží, úžlabí nebo okapové hrany tl. 1,0 mm rš 250 mm</t>
  </si>
  <si>
    <t>1777983055</t>
  </si>
  <si>
    <t>Podkladní plech z pozinkovaného plechu tloušťky 1,0 mm pro TiZn rš 250 mm</t>
  </si>
  <si>
    <t>2,100"K11</t>
  </si>
  <si>
    <t>183</t>
  </si>
  <si>
    <t>764111641</t>
  </si>
  <si>
    <t>Krytina střechy rovné drážkováním ze svitků z Pz plechu s povrchovou úpravou rš 670 mm sklonu do 30°</t>
  </si>
  <si>
    <t>-1122222632</t>
  </si>
  <si>
    <t>Krytina ze svitků nebo z taškových tabulí z pozinkovaného plechu s povrchovou úpravou s úpravou u okapů, prostupů a výčnělků střechy rovné drážkováním ze svitků rš 670 mm, sklon střechy do 30°</t>
  </si>
  <si>
    <t>7"K16</t>
  </si>
  <si>
    <t>3"K17</t>
  </si>
  <si>
    <t>184</t>
  </si>
  <si>
    <t>764212607</t>
  </si>
  <si>
    <t>Oplechování úžlabí z Pz s povrchovou úpravou rš 670 mm</t>
  </si>
  <si>
    <t>916241963</t>
  </si>
  <si>
    <t>Oplechování střešních prvků z pozinkovaného plechu s povrchovou úpravou úžlabí rš 670 mm</t>
  </si>
  <si>
    <t>18,4"K3</t>
  </si>
  <si>
    <t>185</t>
  </si>
  <si>
    <t>764212633</t>
  </si>
  <si>
    <t>Oplechování štítu závětrnou lištou z Pz s povrchovou úpravou rš 250 mm</t>
  </si>
  <si>
    <t>-1866657784</t>
  </si>
  <si>
    <t>Oplechování střešních prvků z pozinkovaného plechu s povrchovou úpravou štítu závětrnou lištou rš 250 mm</t>
  </si>
  <si>
    <t>47,6"K2</t>
  </si>
  <si>
    <t>186</t>
  </si>
  <si>
    <t>764212664</t>
  </si>
  <si>
    <t>Oplechování rovné okapové hrany z Pz s povrchovou úpravou rš 330 mm</t>
  </si>
  <si>
    <t>-1330651269</t>
  </si>
  <si>
    <t>Oplechování střešních prvků z pozinkovaného plechu s povrchovou úpravou okapu okapovým plechem střechy rovné rš 330 mm</t>
  </si>
  <si>
    <t>187</t>
  </si>
  <si>
    <t>764214603</t>
  </si>
  <si>
    <t>Oplechování horních ploch a atik bez rohů z Pz s povrch úpravou mechanicky kotvené rš 250 mm</t>
  </si>
  <si>
    <t>1756384497</t>
  </si>
  <si>
    <t>Oplechování horních ploch zdí a nadezdívek (atik) z pozinkovaného plechu s povrchovou úpravou mechanicky kotvené rš 250 mm</t>
  </si>
  <si>
    <t>29,66"K8</t>
  </si>
  <si>
    <t>188</t>
  </si>
  <si>
    <t>764311603</t>
  </si>
  <si>
    <t>Lemování rovných zdí střech s krytinou prejzovou nebo vlnitou z Pz s povrchovou úpravou rš 250 mm</t>
  </si>
  <si>
    <t>-148831546</t>
  </si>
  <si>
    <t>Lemování zdí z pozinkovaného plechu s povrchovou úpravou boční nebo horní rovné, střech s krytinou prejzovou nebo vlnitou rš 250 mm</t>
  </si>
  <si>
    <t>6,65"K13</t>
  </si>
  <si>
    <t>189</t>
  </si>
  <si>
    <t>764311604</t>
  </si>
  <si>
    <t>Lemování rovných zdí střech s krytinou prejzovou nebo vlnitou z Pz s povrchovou úpravou rš 330 mm</t>
  </si>
  <si>
    <t>1397841371</t>
  </si>
  <si>
    <t>Lemování zdí z pozinkovaného plechu s povrchovou úpravou boční nebo horní rovné, střech s krytinou prejzovou nebo vlnitou rš 330 mm</t>
  </si>
  <si>
    <t>3,2"K6</t>
  </si>
  <si>
    <t>190</t>
  </si>
  <si>
    <t>764314612</t>
  </si>
  <si>
    <t>Lemování prostupů střech s krytinou skládanou nebo plechovou bez lišty z Pz s povrchovou úpravou</t>
  </si>
  <si>
    <t>750963673</t>
  </si>
  <si>
    <t>Lemování prostupů z pozinkovaného plechu s povrchovou úpravou bez lišty, střech s krytinou skládanou nebo z plechu</t>
  </si>
  <si>
    <t>0,5*0,5"K4</t>
  </si>
  <si>
    <t>0,65*0,65"K5</t>
  </si>
  <si>
    <t>1*1,5"K18</t>
  </si>
  <si>
    <t>191</t>
  </si>
  <si>
    <t>764512463</t>
  </si>
  <si>
    <t>Maska hladká včetně čel  z Pz plechu rš 250 mm</t>
  </si>
  <si>
    <t>-84450306</t>
  </si>
  <si>
    <t>8,8"K14</t>
  </si>
  <si>
    <t>192</t>
  </si>
  <si>
    <t>76451246R</t>
  </si>
  <si>
    <t>Maska hladká včetně čel  z Pz plechu rš 200 mm</t>
  </si>
  <si>
    <t>1552082456</t>
  </si>
  <si>
    <t>10,9"K15</t>
  </si>
  <si>
    <t>193</t>
  </si>
  <si>
    <t>764541303</t>
  </si>
  <si>
    <t>Žlab podokapní půlkruhový z TiZn lesklého plechu rš 250 mm</t>
  </si>
  <si>
    <t>-1139927725</t>
  </si>
  <si>
    <t>Žlab podokapní z titanzinkového lesklého válcovaného plechu včetně háků a čel půlkruhový rš 250 mm</t>
  </si>
  <si>
    <t>2,1"K10</t>
  </si>
  <si>
    <t>194</t>
  </si>
  <si>
    <t>764541305</t>
  </si>
  <si>
    <t>Žlab podokapní půlkruhový z TiZn lesklého plechu rš 330 mm</t>
  </si>
  <si>
    <t>895598445</t>
  </si>
  <si>
    <t>Žlab podokapní z titanzinkového lesklého válcovaného plechu včetně háků a čel půlkruhový rš 330 mm</t>
  </si>
  <si>
    <t>6,5+8+12,5+2,6</t>
  </si>
  <si>
    <t>195</t>
  </si>
  <si>
    <t>764548322</t>
  </si>
  <si>
    <t>Svody kruhové včetně objímek, kolen, odskoků z TiZn lesklého plechu průměru 80 mm</t>
  </si>
  <si>
    <t>-1426507281</t>
  </si>
  <si>
    <t>Svod z titanzinkového lesklého válcovaného plechu včetně objímek, kolen a odskoků kruhový, průměru 80 mm</t>
  </si>
  <si>
    <t>3,8"K12</t>
  </si>
  <si>
    <t>196</t>
  </si>
  <si>
    <t>764548323</t>
  </si>
  <si>
    <t>Svody kruhové včetně objímek, kolen, odskoků z TiZn lesklého plechu průměru 100 mm</t>
  </si>
  <si>
    <t>-811583915</t>
  </si>
  <si>
    <t>Svod z titanzinkového lesklého válcovaného plechu včetně objímek, kolen a odskoků kruhový, průměru 100 mm</t>
  </si>
  <si>
    <t>7,6+18,6+8,4"K9</t>
  </si>
  <si>
    <t>197</t>
  </si>
  <si>
    <t>998764102</t>
  </si>
  <si>
    <t>Přesun hmot tonážní pro konstrukce klempířské v objektech v do 12 m</t>
  </si>
  <si>
    <t>-974756558</t>
  </si>
  <si>
    <t>765</t>
  </si>
  <si>
    <t>Konstrukce pokrývačské</t>
  </si>
  <si>
    <t>198</t>
  </si>
  <si>
    <t>76511125R</t>
  </si>
  <si>
    <t>Montáž větrací lišty</t>
  </si>
  <si>
    <t>953730889</t>
  </si>
  <si>
    <t>Montáž krytiny keramické hřebene větraného na sucho vkládaným pásem</t>
  </si>
  <si>
    <t>199</t>
  </si>
  <si>
    <t>59660006</t>
  </si>
  <si>
    <t>pás větrací 100/18-kartáč 7cm (v barvě)</t>
  </si>
  <si>
    <t>533063441</t>
  </si>
  <si>
    <t>200</t>
  </si>
  <si>
    <t>998765102</t>
  </si>
  <si>
    <t>Přesun hmot tonážní pro krytiny skládané v objektech v do 12 m</t>
  </si>
  <si>
    <t>-709300118</t>
  </si>
  <si>
    <t>Přesun hmot pro krytiny skládané stanovený z hmotnosti přesunovaného materiálu vodorovná dopravní vzdálenost do 50 m na objektech výšky přes 6 do 12 m</t>
  </si>
  <si>
    <t>766</t>
  </si>
  <si>
    <t>Konstrukce truhlářské</t>
  </si>
  <si>
    <t>201</t>
  </si>
  <si>
    <t>766427112</t>
  </si>
  <si>
    <t>Montáž obložení podhledů podkladového roštu</t>
  </si>
  <si>
    <t>-829394136</t>
  </si>
  <si>
    <t>Montáž obložení podhledů  rošt podkladový - podhled přístřešku</t>
  </si>
  <si>
    <t>202</t>
  </si>
  <si>
    <t>6051410R</t>
  </si>
  <si>
    <t>řezivo jehličnaté lať jakost I 10-25cm2 hoblované</t>
  </si>
  <si>
    <t>-745742150</t>
  </si>
  <si>
    <t>203</t>
  </si>
  <si>
    <t>766441821</t>
  </si>
  <si>
    <t>Demontáž parapetních desek dřevěných nebo plastových šířky do 30 cm délky přes 1,0 m</t>
  </si>
  <si>
    <t>-468332378</t>
  </si>
  <si>
    <t>Demontáž parapetních desek dřevěných, laminovaných nebo z plastů šířky do 300 mm délky přes 1m</t>
  </si>
  <si>
    <t>6+11+14</t>
  </si>
  <si>
    <t>204</t>
  </si>
  <si>
    <t>766622131</t>
  </si>
  <si>
    <t>Montáž plastových oken plochy přes 1 m2 otevíravých výšky do 1,5 m s rámem do zdiva</t>
  </si>
  <si>
    <t>-8118805</t>
  </si>
  <si>
    <t>Montáž oken plastových včetně montáže rámu na polyuretanovou pěnu plochy přes 1 m2 otevíravých nebo sklápěcích do zdiva, výšky do 1,5 m</t>
  </si>
  <si>
    <t>0,9*0,85*4</t>
  </si>
  <si>
    <t>0,6*0,9*6</t>
  </si>
  <si>
    <t>0,6*0,6</t>
  </si>
  <si>
    <t>0,94*0,5*4</t>
  </si>
  <si>
    <t>0,94*0,4</t>
  </si>
  <si>
    <t>205</t>
  </si>
  <si>
    <t>766622132</t>
  </si>
  <si>
    <t>Montáž plastových oken plochy přes 1 m2 otevíravých výšky do 2,5 m s rámem do zdiva</t>
  </si>
  <si>
    <t>1400130945</t>
  </si>
  <si>
    <t>Montáž oken plastových včetně montáže rámu na polyuretanovou pěnu plochy přes 1 m2 otevíravých nebo sklápěcích do zdiva, výšky přes 1,5 do 2,5 m</t>
  </si>
  <si>
    <t>1,2*1,8*24</t>
  </si>
  <si>
    <t>1*1,8</t>
  </si>
  <si>
    <t>1,5*1,5*2</t>
  </si>
  <si>
    <t>1*1,5*8</t>
  </si>
  <si>
    <t>206</t>
  </si>
  <si>
    <t>611400020R</t>
  </si>
  <si>
    <t>Okno plastové  Po1 dle tabulky oken U=1,2</t>
  </si>
  <si>
    <t>-219615654</t>
  </si>
  <si>
    <t>207</t>
  </si>
  <si>
    <t>611400020R1</t>
  </si>
  <si>
    <t>Okno plastové  Po1 dle tabulky oken U=1,2 s bezpeč. zasklením</t>
  </si>
  <si>
    <t>397295023</t>
  </si>
  <si>
    <t>208</t>
  </si>
  <si>
    <t>611400020R2</t>
  </si>
  <si>
    <t>Okno plastové  Po2 dle tabulky oken U=1,2</t>
  </si>
  <si>
    <t>966336257</t>
  </si>
  <si>
    <t>209</t>
  </si>
  <si>
    <t>611400020R3</t>
  </si>
  <si>
    <t>Okno plastové  Po3 dle tabulky oken U=1,2</t>
  </si>
  <si>
    <t>-517112105</t>
  </si>
  <si>
    <t>210</t>
  </si>
  <si>
    <t>611400020R33</t>
  </si>
  <si>
    <t>Okno plastové  Po3 dle tabulky oken U=1,2 s bezpeč. sklem</t>
  </si>
  <si>
    <t>40620056</t>
  </si>
  <si>
    <t>211</t>
  </si>
  <si>
    <t>611400020R4</t>
  </si>
  <si>
    <t>Okno plastové  Po4 dle tabulky oken U=1,2</t>
  </si>
  <si>
    <t>765299403</t>
  </si>
  <si>
    <t>212</t>
  </si>
  <si>
    <t>611400020R5</t>
  </si>
  <si>
    <t>Okno plastové  Po5 dle tabulky oken U=1,2</t>
  </si>
  <si>
    <t>87720791</t>
  </si>
  <si>
    <t>213</t>
  </si>
  <si>
    <t>611400020R6</t>
  </si>
  <si>
    <t>Okno plastové  Po6 dle tabulky oken U=1,2</t>
  </si>
  <si>
    <t>-248543177</t>
  </si>
  <si>
    <t>214</t>
  </si>
  <si>
    <t>611400020R7</t>
  </si>
  <si>
    <t>Okno plastové  Po7 dle tabulky oken U=1,2</t>
  </si>
  <si>
    <t>-1182946044</t>
  </si>
  <si>
    <t>215</t>
  </si>
  <si>
    <t>611400020R8</t>
  </si>
  <si>
    <t>Okno plastové  Po8 dle tabulky oken U=1,2</t>
  </si>
  <si>
    <t>504649747</t>
  </si>
  <si>
    <t>216</t>
  </si>
  <si>
    <t>611400020R9</t>
  </si>
  <si>
    <t>Okno plastové  Po9 dle tabulky oken U=1,2</t>
  </si>
  <si>
    <t>-1838400981</t>
  </si>
  <si>
    <t>217</t>
  </si>
  <si>
    <t>766681121</t>
  </si>
  <si>
    <t>Montáž zárubní rámových pro dveře dvoukřídlové rozměru 1250 mm</t>
  </si>
  <si>
    <t>-1999852257</t>
  </si>
  <si>
    <t>Montáž zárubní dřevěných, plastových nebo z lamina rámových, pro dveře dvoukřídlové, rozměru 1250 x 1970 mm</t>
  </si>
  <si>
    <t>218</t>
  </si>
  <si>
    <t>553413R</t>
  </si>
  <si>
    <t>dveře plastové Pdv1</t>
  </si>
  <si>
    <t>-617550233</t>
  </si>
  <si>
    <t>dveře plastové Pdv1 vč. doplňků a kování dle PD</t>
  </si>
  <si>
    <t>219</t>
  </si>
  <si>
    <t>766694122</t>
  </si>
  <si>
    <t>Montáž parapetních dřevěných nebo plastových šířky přes 30 cm délky do 1,6 m</t>
  </si>
  <si>
    <t>1200485523</t>
  </si>
  <si>
    <t>Montáž parapetních desek dřevěných, laminovaných šířky přes 30 cm délky do 1,6 m</t>
  </si>
  <si>
    <t>220</t>
  </si>
  <si>
    <t>607941210</t>
  </si>
  <si>
    <t>koncovka PVC k parapetním dřevotřískovým deskám 600 mm</t>
  </si>
  <si>
    <t>-1887244385</t>
  </si>
  <si>
    <t>výlisky z hmoty dřevovláknité a dřevotřískové parapety vnitřní dřevotřískové POSTFORMING koncovka PVC k parapetním deskám 600 mm</t>
  </si>
  <si>
    <t>221</t>
  </si>
  <si>
    <t>607941060</t>
  </si>
  <si>
    <t>deska parapetní dřevotřísková vnitřní 0,45 x 1 m</t>
  </si>
  <si>
    <t>-1201679775</t>
  </si>
  <si>
    <t>výlisky z hmoty dřevovláknité a dřevotřískové parapety vnitřní dřevotřískové POSTFORMING (hnědá, bílá) rozměr: šířka x 1 m délky 450 mm</t>
  </si>
  <si>
    <t>14*1,2+2*1,5+9*1+5*0,6</t>
  </si>
  <si>
    <t>222</t>
  </si>
  <si>
    <t>607941090</t>
  </si>
  <si>
    <t>deska parapetní dřevotřísková vnitřní 0,6 x 1 m</t>
  </si>
  <si>
    <t>1818277155</t>
  </si>
  <si>
    <t>výlisky z hmoty dřevovláknité a dřevotřískové parapety vnitřní dřevotřískové POSTFORMING (hnědá, bílá) rozměr: šířka x 1 m délky 600 mm</t>
  </si>
  <si>
    <t>1,2+1,2*3</t>
  </si>
  <si>
    <t>223</t>
  </si>
  <si>
    <t>998766102</t>
  </si>
  <si>
    <t>Přesun hmot tonážní pro konstrukce truhlářské v objektech v do 12 m</t>
  </si>
  <si>
    <t>-1771179387</t>
  </si>
  <si>
    <t>767</t>
  </si>
  <si>
    <t>Konstrukce zámečnické</t>
  </si>
  <si>
    <t>224</t>
  </si>
  <si>
    <t>767391112</t>
  </si>
  <si>
    <t>Montáž krytiny z tvarovaných plechů šroubováním</t>
  </si>
  <si>
    <t>416199154</t>
  </si>
  <si>
    <t>Montáž krytiny střech plechem tvarovaným, uchyceným šroubováním</t>
  </si>
  <si>
    <t>225</t>
  </si>
  <si>
    <t>55350877</t>
  </si>
  <si>
    <t>trapézový plech T20 , tl 0,5 mm</t>
  </si>
  <si>
    <t>1967386717</t>
  </si>
  <si>
    <t>7,56</t>
  </si>
  <si>
    <t>226</t>
  </si>
  <si>
    <t>767392802</t>
  </si>
  <si>
    <t>Demontáž krytin střech z plechů šroubovaných</t>
  </si>
  <si>
    <t>1856057825</t>
  </si>
  <si>
    <t>227</t>
  </si>
  <si>
    <t>767991911R</t>
  </si>
  <si>
    <t>Opravy zámečnických konstrukcí ostatní - úprava plotového dílce a nové kotvení</t>
  </si>
  <si>
    <t>833344583</t>
  </si>
  <si>
    <t>Ostatní opravy svařováním</t>
  </si>
  <si>
    <t>228</t>
  </si>
  <si>
    <t>767995113</t>
  </si>
  <si>
    <t>Montáž atypických zámečnických konstrukcí hmotnosti do 20 kg</t>
  </si>
  <si>
    <t>kg</t>
  </si>
  <si>
    <t>1337631523</t>
  </si>
  <si>
    <t>Montáž ostatních atypických zámečnických konstrukcí hmotnosti přes 10 do 20 kg</t>
  </si>
  <si>
    <t>229</t>
  </si>
  <si>
    <t>1301001R</t>
  </si>
  <si>
    <t>Konstrukce přístřešku pozink</t>
  </si>
  <si>
    <t>-12703105</t>
  </si>
  <si>
    <t>Konstrukce přístřešku pozink Z5</t>
  </si>
  <si>
    <t>230</t>
  </si>
  <si>
    <t>767996801</t>
  </si>
  <si>
    <t>Demontáž atypických zámečnických konstrukcí rozebráním hmotnosti jednotlivých dílů do 50 kg</t>
  </si>
  <si>
    <t>-1455169722</t>
  </si>
  <si>
    <t>180 "přístřešek"</t>
  </si>
  <si>
    <t>30 "drobné konstrukce na fasádě"</t>
  </si>
  <si>
    <t>231</t>
  </si>
  <si>
    <t>998767102</t>
  </si>
  <si>
    <t>Přesun hmot tonážní pro zámečnické konstrukce v objektech v do 12 m</t>
  </si>
  <si>
    <t>-1292902334</t>
  </si>
  <si>
    <t>Přesun hmot pro zámečnické konstrukce stanovený z hmotnosti přesunovaného materiálu vodorovná dopravní vzdálenost do 50 m v objektech výšky přes 6 do 12 m</t>
  </si>
  <si>
    <t>771</t>
  </si>
  <si>
    <t>Podlahy z dlaždic</t>
  </si>
  <si>
    <t>232</t>
  </si>
  <si>
    <t>771554116</t>
  </si>
  <si>
    <t>Montáž podlah z dlaždic teracových lepených flexibilním lepidlem dle TZ</t>
  </si>
  <si>
    <t>1450957381</t>
  </si>
  <si>
    <t>Montáž podlah z dlaždic teracových lepených flexibilním lepidlem dle TZ</t>
  </si>
  <si>
    <t>1,5+0,4*1,8 "schody vč. podstupnic"</t>
  </si>
  <si>
    <t>233</t>
  </si>
  <si>
    <t>59247494</t>
  </si>
  <si>
    <t>dlaždice teracová tryskaná impregnovaná protiskluzná 40x40x3,5 cm</t>
  </si>
  <si>
    <t>166607812</t>
  </si>
  <si>
    <t>2,442</t>
  </si>
  <si>
    <t>234</t>
  </si>
  <si>
    <t>998771102</t>
  </si>
  <si>
    <t>Přesun hmot tonážní pro podlahy z dlaždic v objektech v do 12 m</t>
  </si>
  <si>
    <t>1580862862</t>
  </si>
  <si>
    <t>Přesun hmot pro podlahy z dlaždic stanovený z hmotnosti přesunovaného materiálu vodorovná dopravní vzdálenost do 50 m v objektech výšky přes 6 do 12 m</t>
  </si>
  <si>
    <t>781</t>
  </si>
  <si>
    <t>Dokončovací práce - obklady keramické</t>
  </si>
  <si>
    <t>235</t>
  </si>
  <si>
    <t>781474114</t>
  </si>
  <si>
    <t>Montáž obkladů vnitřních keramických hladkých do 22 ks/m2 lepených flexibilním lepidlem</t>
  </si>
  <si>
    <t>651288694</t>
  </si>
  <si>
    <t>Montáž obkladů vnitřních stěn z dlaždic keramických lepených flexibilním lepidlem režných nebo glazovaných hladkých přes 19 do 22 ks/m2</t>
  </si>
  <si>
    <t>(2)*0,4+(1,2+1,1*2)*0,4*6</t>
  </si>
  <si>
    <t>0,9*2*0,4+(2)*0,4*3</t>
  </si>
  <si>
    <t>(0,9+2)*0,4</t>
  </si>
  <si>
    <t>236</t>
  </si>
  <si>
    <t>59761040</t>
  </si>
  <si>
    <t>obkládačky keramické koupelnové (bílé i barevné) přes 19 do 22 ks/m2</t>
  </si>
  <si>
    <t>-1279591761</t>
  </si>
  <si>
    <t>14,564</t>
  </si>
  <si>
    <t>237</t>
  </si>
  <si>
    <t>998781102</t>
  </si>
  <si>
    <t>Přesun hmot tonážní pro obklady keramické v objektech v do 12 m</t>
  </si>
  <si>
    <t>831247618</t>
  </si>
  <si>
    <t>Přesun hmot pro obklady keramické stanovený z hmotnosti přesunovaného materiálu vodorovná dopravní vzdálenost do 50 m v objektech výšky přes 6 do 12 m</t>
  </si>
  <si>
    <t>783</t>
  </si>
  <si>
    <t>Dokončovací práce - nátěry</t>
  </si>
  <si>
    <t>238</t>
  </si>
  <si>
    <t>783128101</t>
  </si>
  <si>
    <t>Lazurovací jednonásobný akrylátový nátěr truhlářských konstrukcí</t>
  </si>
  <si>
    <t>-1888575751</t>
  </si>
  <si>
    <t>Lazurovací nátěr truhlářských konstrukcí jednonásobný akrylátový</t>
  </si>
  <si>
    <t>10,56*2,6 "podhled"</t>
  </si>
  <si>
    <t>239</t>
  </si>
  <si>
    <t>783128201</t>
  </si>
  <si>
    <t>Lakovací jednonásobný akrylátový nátěr truhlářských konstrukcí</t>
  </si>
  <si>
    <t>-741999542</t>
  </si>
  <si>
    <t>Lakovací nátěr truhlářských konstrukcí jednonásobný akrylátový</t>
  </si>
  <si>
    <t>240</t>
  </si>
  <si>
    <t>783201201</t>
  </si>
  <si>
    <t>Obroušení tesařských konstrukcí před provedením nátěru</t>
  </si>
  <si>
    <t>-647302323</t>
  </si>
  <si>
    <t>Příprava podkladu tesařských konstrukcí před provedením nátěru broušení</t>
  </si>
  <si>
    <t>136,3</t>
  </si>
  <si>
    <t>241</t>
  </si>
  <si>
    <t>783201811</t>
  </si>
  <si>
    <t>Odstranění nátěru ze zámečnických konstrukcí oškrábáním</t>
  </si>
  <si>
    <t>-1451716032</t>
  </si>
  <si>
    <t>Odstranění starých nátěrů ze zámečnických konstrukcí oškrabáním</t>
  </si>
  <si>
    <t>242</t>
  </si>
  <si>
    <t>783223121</t>
  </si>
  <si>
    <t>Napouštěcí dvojnásobný akrylátový biocidní nátěr tesařských konstrukcí zabudovaných do konstrukce</t>
  </si>
  <si>
    <t>-556641544</t>
  </si>
  <si>
    <t>Napouštěcí nátěr tesařských konstrukcí zabudovaných do konstrukce proti dřevokazným houbám, hmyzu a plísním dvojnásobný akrylátový</t>
  </si>
  <si>
    <t>6*3,5*0,5+6*0,35*4</t>
  </si>
  <si>
    <t>7*2*11*0,5</t>
  </si>
  <si>
    <t>6*0,5*11</t>
  </si>
  <si>
    <t>3,7*4*0,5</t>
  </si>
  <si>
    <t>243</t>
  </si>
  <si>
    <t>783314101</t>
  </si>
  <si>
    <t>Základní jednonásobný syntetický nátěr zámečnických konstrukcí</t>
  </si>
  <si>
    <t>443086825</t>
  </si>
  <si>
    <t>Základní nátěr zámečnických konstrukcí jednonásobný syntetický</t>
  </si>
  <si>
    <t>8*0,32+6*2*0,2+35*0,1+6,6*1,6</t>
  </si>
  <si>
    <t>244</t>
  </si>
  <si>
    <t>783315101</t>
  </si>
  <si>
    <t>Mezinátěr jednonásobný syntetický standardní zámečnických konstrukcí</t>
  </si>
  <si>
    <t>-471279301</t>
  </si>
  <si>
    <t>Mezinátěr zámečnických konstrukcí jednonásobný syntetický standardní</t>
  </si>
  <si>
    <t>245</t>
  </si>
  <si>
    <t>783317101</t>
  </si>
  <si>
    <t>Krycí jednonásobný syntetický standardní nátěr zámečnických konstrukcí</t>
  </si>
  <si>
    <t>-945887629</t>
  </si>
  <si>
    <t>Krycí nátěr (email) zámečnických konstrukcí jednonásobný syntetický standardní</t>
  </si>
  <si>
    <t>246</t>
  </si>
  <si>
    <t>783414203</t>
  </si>
  <si>
    <t>Základní antikorozní jednonásobný syntetický samozákladující nátěr klempířských konstrukcí</t>
  </si>
  <si>
    <t>601579424</t>
  </si>
  <si>
    <t>Základní antikorozní nátěr klempířských konstrukcí jednonásobný syntetický samozákladující</t>
  </si>
  <si>
    <t>247</t>
  </si>
  <si>
    <t>783415101</t>
  </si>
  <si>
    <t>Mezinátěr syntetický jednonásobný mezinátěr klempířských konstrukcí</t>
  </si>
  <si>
    <t>1060755215</t>
  </si>
  <si>
    <t>Mezinátěr klempířských konstrukcí jednonásobný syntetický standardní</t>
  </si>
  <si>
    <t>248</t>
  </si>
  <si>
    <t>783417101</t>
  </si>
  <si>
    <t>Krycí jednonásobný syntetický nátěr klempířských konstrukcí</t>
  </si>
  <si>
    <t>901618807</t>
  </si>
  <si>
    <t>Krycí nátěr (email) klempířských konstrukcí jednonásobný syntetický standardní</t>
  </si>
  <si>
    <t>784</t>
  </si>
  <si>
    <t>Dokončovací práce - malby a tapety</t>
  </si>
  <si>
    <t>249</t>
  </si>
  <si>
    <t>784121001</t>
  </si>
  <si>
    <t>Oškrabání malby v mísnostech výšky do 3,80 m</t>
  </si>
  <si>
    <t>929579183</t>
  </si>
  <si>
    <t>Oškrabání malby v místnostech výšky do 3,80 m</t>
  </si>
  <si>
    <t>278,1*0,5+7</t>
  </si>
  <si>
    <t>250</t>
  </si>
  <si>
    <t>784211101</t>
  </si>
  <si>
    <t>Dvojnásobné bílé malby ze směsí za mokra výborně otěruvzdorných v místnostech výšky do 3,80 m</t>
  </si>
  <si>
    <t>-1057811486</t>
  </si>
  <si>
    <t>Malby z malířských směsí otěruvzdorných za mokra dvojnásobné, bílé za mokra otěruvzdorné výborně v místnostech výšky do 3,80 m</t>
  </si>
  <si>
    <t>8,5+3,2*5,9</t>
  </si>
  <si>
    <t>251</t>
  </si>
  <si>
    <t>784221101</t>
  </si>
  <si>
    <t>Dvojnásobné bílé malby  ze směsí za sucha dobře otěruvzdorných v místnostech do 3,80 m</t>
  </si>
  <si>
    <t>824398696</t>
  </si>
  <si>
    <t>Malby z malířských směsí otěruvzdorných za sucha dvojnásobné, bílé za sucha otěruvzdorné dobře v místnostech výšky do 3,80 m</t>
  </si>
  <si>
    <t>252</t>
  </si>
  <si>
    <t>784221153</t>
  </si>
  <si>
    <t>Příplatek k cenám 2x maleb za sucha otěruvzdorných za barevnou malbu v odstínu středně sytém</t>
  </si>
  <si>
    <t>232782492</t>
  </si>
  <si>
    <t>Malby z malířských směsí otěruvzdorných za sucha Příplatek k cenám dvojnásobných maleb na tónovacích automatech, v odstínu středně sytém</t>
  </si>
  <si>
    <t>786</t>
  </si>
  <si>
    <t>Dokončovací práce - čalounické úpravy</t>
  </si>
  <si>
    <t>253</t>
  </si>
  <si>
    <t>786612200R</t>
  </si>
  <si>
    <t>Montáž sítí proti hmyzu</t>
  </si>
  <si>
    <t>-23173559</t>
  </si>
  <si>
    <t>1,2*1,8*3</t>
  </si>
  <si>
    <t>254</t>
  </si>
  <si>
    <t>709212000R</t>
  </si>
  <si>
    <t>Siť proti hmyzu do plast. oken</t>
  </si>
  <si>
    <t>-1582752594</t>
  </si>
  <si>
    <t xml:space="preserve">Siť proti hmyzu do plast. oken
</t>
  </si>
  <si>
    <t>255</t>
  </si>
  <si>
    <t>786624111</t>
  </si>
  <si>
    <t>Montáž lamelové žaluzie do oken zdvojených  otevíravých, sklápěcích a vyklápěcích</t>
  </si>
  <si>
    <t>-1238223844</t>
  </si>
  <si>
    <t xml:space="preserve">Montáž zastiňujících žaluzií  lamelových do oken zdvojených otevíravých, sklápěcích nebo vyklápěcích </t>
  </si>
  <si>
    <t>1,2*1,8*10</t>
  </si>
  <si>
    <t>1*1,5*4</t>
  </si>
  <si>
    <t>0,6*0,9</t>
  </si>
  <si>
    <t>256</t>
  </si>
  <si>
    <t>611406R</t>
  </si>
  <si>
    <t xml:space="preserve">žaluzie vnitřní lamelová manuálně ovládaná </t>
  </si>
  <si>
    <t>1401760945</t>
  </si>
  <si>
    <t>02 - Ochrana před bleskem</t>
  </si>
  <si>
    <t xml:space="preserve"> </t>
  </si>
  <si>
    <t>Pol1</t>
  </si>
  <si>
    <t>Drát FeZn 8mm</t>
  </si>
  <si>
    <t>Pol2</t>
  </si>
  <si>
    <t>Podpěra vedení PV17-300mm, FeZn</t>
  </si>
  <si>
    <t>ks</t>
  </si>
  <si>
    <t>Pol3</t>
  </si>
  <si>
    <t>Podpěra vedení DJD-300mm, FeZn</t>
  </si>
  <si>
    <t>Pol4</t>
  </si>
  <si>
    <t>Svorka SS, DRÁT/DRÁT, FeZn</t>
  </si>
  <si>
    <t>Pol5</t>
  </si>
  <si>
    <t>Svorka ST s nerez.páskem na trubku, FeZn</t>
  </si>
  <si>
    <t>Pol6</t>
  </si>
  <si>
    <t>Svorka SP připojovací, FeZn</t>
  </si>
  <si>
    <t>Pol7</t>
  </si>
  <si>
    <t>Svorka na okapové žlaby Soc, FeZn</t>
  </si>
  <si>
    <t>Pol8</t>
  </si>
  <si>
    <t>Vrtání otvoru do zdi pro podpery DJD/PV17-300, FeZn</t>
  </si>
  <si>
    <t>Pol9</t>
  </si>
  <si>
    <t>Svorka zkušební ZS, FeZn + číslo svodu</t>
  </si>
  <si>
    <t>Pol10</t>
  </si>
  <si>
    <t>Podpěra vedení PV11, FeZn</t>
  </si>
  <si>
    <t>Pol11</t>
  </si>
  <si>
    <t>Podpěra vedení PV15, FeZn</t>
  </si>
  <si>
    <t>Pol12</t>
  </si>
  <si>
    <t>Ochranná trubka OT17, FeZn</t>
  </si>
  <si>
    <t>Pol13</t>
  </si>
  <si>
    <t>Jímací tyč JR4, FeZn</t>
  </si>
  <si>
    <t>Pol14</t>
  </si>
  <si>
    <t>Držák jímací tyče na střešní krov DJ4h (horní), FeZn</t>
  </si>
  <si>
    <t>Pol15</t>
  </si>
  <si>
    <t>Držák jímací tyče na střešní krov DJ4d (dolní), FeZn</t>
  </si>
  <si>
    <t>Pol16</t>
  </si>
  <si>
    <t>Ochranná stříška horní OSH, FeZn</t>
  </si>
  <si>
    <t>Pol17</t>
  </si>
  <si>
    <t>Ochranná stříška dolní OSD, FeZn</t>
  </si>
  <si>
    <t>Pol18</t>
  </si>
  <si>
    <t>Demontáž stáv.ochrany před bleskem</t>
  </si>
  <si>
    <t>x</t>
  </si>
  <si>
    <t>Pol19</t>
  </si>
  <si>
    <t>Antikorozní nátěry</t>
  </si>
  <si>
    <t>l</t>
  </si>
  <si>
    <t>03 - Venkovní úpravy el.instalace</t>
  </si>
  <si>
    <t>Pol20</t>
  </si>
  <si>
    <t>Demontáž + montáž venk.čidel</t>
  </si>
  <si>
    <t>Pol21</t>
  </si>
  <si>
    <t>Drážka 40mm do zdi pro kab.vedení</t>
  </si>
  <si>
    <t>Pol22</t>
  </si>
  <si>
    <t>Zazdění a začištění drážky ve zdi/průrazu</t>
  </si>
  <si>
    <t>Pol23</t>
  </si>
  <si>
    <t>Zajištění kabelu při souběhu</t>
  </si>
  <si>
    <t>Pol24</t>
  </si>
  <si>
    <t>Krabice Kopos do zatep.izolace typ. KEZ, včetně upevnění</t>
  </si>
  <si>
    <t>Pol25</t>
  </si>
  <si>
    <t>Krabice Kopos do zatep.izolace typ. KEZ-3, včetně upevnění</t>
  </si>
  <si>
    <t>Pol26</t>
  </si>
  <si>
    <t>Krabice Kopos do zatep.izolace typ. MDZ, včetně upevnění</t>
  </si>
  <si>
    <t>Pol27</t>
  </si>
  <si>
    <t>Podružný mat. pro prodloužení a spojkování vodičů</t>
  </si>
  <si>
    <t>Pol28</t>
  </si>
  <si>
    <t>Demontáž+opět.montáž jímacího vedení FeZn 8mm  včetně svodů</t>
  </si>
  <si>
    <t>Pol29</t>
  </si>
  <si>
    <t>Podružný mat. pro upevnění podpěr vedení</t>
  </si>
  <si>
    <t>Pol30</t>
  </si>
  <si>
    <t>Demontáž + montáž venk. svítidlo s čidlem</t>
  </si>
  <si>
    <t>Pol31</t>
  </si>
  <si>
    <t>Demontáž + montáž domácí telefon vyložení + nové napojení el.zámku na nové dveře</t>
  </si>
  <si>
    <t>Pol32</t>
  </si>
  <si>
    <t>Demontáž + montáž antény (WIFI v ostění okna)</t>
  </si>
  <si>
    <t>Pol33</t>
  </si>
  <si>
    <t>Demontáž + montáž sirény EZS</t>
  </si>
  <si>
    <t>Pol34</t>
  </si>
  <si>
    <t>Venkovní nástěnný LED reflektor s PIR čidlem</t>
  </si>
  <si>
    <t>Pol35</t>
  </si>
  <si>
    <t>Venkovní instalační krabice do zdi (KU68 s výčkem)</t>
  </si>
  <si>
    <t>04 - střešní plášť</t>
  </si>
  <si>
    <t>764R</t>
  </si>
  <si>
    <t>montáž střechy</t>
  </si>
  <si>
    <t>2012400684</t>
  </si>
  <si>
    <t>R4165</t>
  </si>
  <si>
    <t>Střešní šablona mat GR 1324 x 410mm (Spotřeba: 2,15 ks/m2)+5% prořez</t>
  </si>
  <si>
    <t>R4167</t>
  </si>
  <si>
    <t>Ukončovací lišta 120mm levá mat GR</t>
  </si>
  <si>
    <t>R4169</t>
  </si>
  <si>
    <t>Ukončovací lišta 120mm pravá mat GR</t>
  </si>
  <si>
    <t>R4172</t>
  </si>
  <si>
    <t>Hřebenáč kulatý 1MOD 206mm mat GR</t>
  </si>
  <si>
    <t>R4182</t>
  </si>
  <si>
    <t>Hřebenáč začáteční 206mm mat GR</t>
  </si>
  <si>
    <t>R4183</t>
  </si>
  <si>
    <t>Hřebenáč zakončovací 206mm mat GR</t>
  </si>
  <si>
    <t>R5024</t>
  </si>
  <si>
    <t>Okapní plech krytiny 55 mm mat GR</t>
  </si>
  <si>
    <t>38704</t>
  </si>
  <si>
    <t>Okapnice plechová 2.75 m ČE</t>
  </si>
  <si>
    <t>R4522</t>
  </si>
  <si>
    <t>Nosný prvek stoup. plošiny mat GR</t>
  </si>
  <si>
    <t>32032</t>
  </si>
  <si>
    <t>Držák stoupací plošiny ČE</t>
  </si>
  <si>
    <t>32030</t>
  </si>
  <si>
    <t>Stoupací plošina 88 cm ČE</t>
  </si>
  <si>
    <t>R5029</t>
  </si>
  <si>
    <t>Prostup san. odvětrání 160 mat GR</t>
  </si>
  <si>
    <t>R4501</t>
  </si>
  <si>
    <t>Vruty balení 500ks GR</t>
  </si>
  <si>
    <t>R5071</t>
  </si>
  <si>
    <t>Klempířský utěsňovací vrut 100ks GR</t>
  </si>
  <si>
    <t>35722</t>
  </si>
  <si>
    <t>Větrací pás hřebene-5m ČE</t>
  </si>
  <si>
    <t>rol</t>
  </si>
  <si>
    <t>30373</t>
  </si>
  <si>
    <t>Držák hřebenové latě 40/210 s hřebem</t>
  </si>
  <si>
    <t>30473</t>
  </si>
  <si>
    <t>Větrací pás okapní 100 mm ČE</t>
  </si>
  <si>
    <t>32685</t>
  </si>
  <si>
    <t>Utěsňovací klínový pás 30x60mm 1m</t>
  </si>
  <si>
    <t>39895</t>
  </si>
  <si>
    <t>Výlezové okno 60x60cm- Alu 60 AN</t>
  </si>
  <si>
    <t>34223</t>
  </si>
  <si>
    <t>Sada bezpečnostního háku ČE</t>
  </si>
  <si>
    <t>30404</t>
  </si>
  <si>
    <t>Spojovací svorka mříže sněholamu ČE</t>
  </si>
  <si>
    <t>30446</t>
  </si>
  <si>
    <t>Mříž sněholamu 3m ČE</t>
  </si>
  <si>
    <t>R4363</t>
  </si>
  <si>
    <t>Držák mříže sněholamu GR</t>
  </si>
  <si>
    <t>R4505</t>
  </si>
  <si>
    <t>Opravný lak mat GR</t>
  </si>
  <si>
    <t>R4525</t>
  </si>
  <si>
    <t>Hřebíky balení 500ks ČE</t>
  </si>
  <si>
    <t>R4702</t>
  </si>
  <si>
    <t>Odvětrávací prvek 2M75 mat GR</t>
  </si>
  <si>
    <t>05 - VRN</t>
  </si>
  <si>
    <t>VRN - Vedlejší rozpočtové náklady</t>
  </si>
  <si>
    <t xml:space="preserve">    0 -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</si>
  <si>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</si>
  <si>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</si>
  <si>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</si>
  <si>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>Vedlejší rozpočtové náklady</t>
  </si>
  <si>
    <t>044002000</t>
  </si>
  <si>
    <t>Revize hromosvodu</t>
  </si>
  <si>
    <t>Kč</t>
  </si>
  <si>
    <t>1024</t>
  </si>
  <si>
    <t>-356117223</t>
  </si>
  <si>
    <t>Revize</t>
  </si>
  <si>
    <t>045203000</t>
  </si>
  <si>
    <t>Kompletační činnost</t>
  </si>
  <si>
    <t>-1694462379</t>
  </si>
  <si>
    <t>045303000</t>
  </si>
  <si>
    <t>Koordinační činnost</t>
  </si>
  <si>
    <t>-2044754435</t>
  </si>
  <si>
    <t>051503000</t>
  </si>
  <si>
    <t>Pojištění stavby</t>
  </si>
  <si>
    <t>2121875855</t>
  </si>
  <si>
    <t>071203000</t>
  </si>
  <si>
    <t>Provoz dalšího subjektu</t>
  </si>
  <si>
    <t>-2108448086</t>
  </si>
  <si>
    <t>091003000</t>
  </si>
  <si>
    <t>Fotodokumentace díla</t>
  </si>
  <si>
    <t>262144</t>
  </si>
  <si>
    <t>278837900</t>
  </si>
  <si>
    <t>091703002</t>
  </si>
  <si>
    <t>Publicita -  informační tabule na objektu</t>
  </si>
  <si>
    <t>-422092424</t>
  </si>
  <si>
    <t>VRN1</t>
  </si>
  <si>
    <t>Průzkumné, geodetické a projektové práce</t>
  </si>
  <si>
    <t>012103000</t>
  </si>
  <si>
    <t>Geodetické práce před výstavbou - vytyčení sítí</t>
  </si>
  <si>
    <t>1732327727</t>
  </si>
  <si>
    <t>Průzkumné, geodetické a projektové práce geodetické práce před výstavbou</t>
  </si>
  <si>
    <t>013254000</t>
  </si>
  <si>
    <t>Dokumentace skutečného provedení stavby</t>
  </si>
  <si>
    <t>-922722766</t>
  </si>
  <si>
    <t>VRN3</t>
  </si>
  <si>
    <t>Zařízení staveniště</t>
  </si>
  <si>
    <t>032002000</t>
  </si>
  <si>
    <t>Vybavení staveniště</t>
  </si>
  <si>
    <t>-829732222</t>
  </si>
  <si>
    <t>Hlavní tituly průvodních činností a nákladů zařízení staveniště vybavení staveniště</t>
  </si>
  <si>
    <t>034403000</t>
  </si>
  <si>
    <t>Dopravní značení na staveništi</t>
  </si>
  <si>
    <t>90921515</t>
  </si>
  <si>
    <t>Zařízení staveniště zabezpečení staveniště dopravní značení na staveništi</t>
  </si>
  <si>
    <t>VRN6</t>
  </si>
  <si>
    <t>Územní vlivy</t>
  </si>
  <si>
    <t>063303000</t>
  </si>
  <si>
    <t>Práce ve výškách, v hloubkách</t>
  </si>
  <si>
    <t>-2124046956</t>
  </si>
  <si>
    <t xml:space="preserve">Práce ve výškách, v hloubkách - použití plošiny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</si>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</sst>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5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sz val="7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7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18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horizontal="left" vertical="center" wrapText="1"/>
    </xf>
    <xf numFmtId="0" fontId="0" fillId="0" borderId="18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3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6" fillId="0" borderId="29" xfId="0" applyFont="1" applyBorder="1" applyAlignment="1" applyProtection="1">
      <alignment vertical="center" wrapText="1"/>
      <protection locked="0"/>
    </xf>
    <xf numFmtId="0" fontId="36" fillId="0" borderId="30" xfId="0" applyFont="1" applyBorder="1" applyAlignment="1" applyProtection="1">
      <alignment vertical="center" wrapText="1"/>
      <protection locked="0"/>
    </xf>
    <xf numFmtId="0" fontId="36" fillId="0" borderId="31" xfId="0" applyFont="1" applyBorder="1" applyAlignment="1" applyProtection="1">
      <alignment vertical="center" wrapText="1"/>
      <protection locked="0"/>
    </xf>
    <xf numFmtId="0" fontId="36" fillId="0" borderId="32" xfId="0" applyFont="1" applyBorder="1" applyAlignment="1" applyProtection="1">
      <alignment horizontal="center" vertical="center" wrapText="1"/>
      <protection locked="0"/>
    </xf>
    <xf numFmtId="0" fontId="36" fillId="0" borderId="33" xfId="0" applyFont="1" applyBorder="1" applyAlignment="1" applyProtection="1">
      <alignment horizontal="center" vertical="center" wrapText="1"/>
      <protection locked="0"/>
    </xf>
    <xf numFmtId="0" fontId="36" fillId="0" borderId="32" xfId="0" applyFont="1" applyBorder="1" applyAlignment="1" applyProtection="1">
      <alignment vertical="center" wrapText="1"/>
      <protection locked="0"/>
    </xf>
    <xf numFmtId="0" fontId="36" fillId="0" borderId="33" xfId="0" applyFont="1" applyBorder="1" applyAlignment="1" applyProtection="1">
      <alignment vertical="center" wrapText="1"/>
      <protection locked="0"/>
    </xf>
    <xf numFmtId="0" fontId="38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49" fontId="39" fillId="0" borderId="1" xfId="0" applyNumberFormat="1" applyFont="1" applyBorder="1" applyAlignment="1" applyProtection="1">
      <alignment vertical="center" wrapText="1"/>
      <protection locked="0"/>
    </xf>
    <xf numFmtId="0" fontId="36" fillId="0" borderId="35" xfId="0" applyFont="1" applyBorder="1" applyAlignment="1" applyProtection="1">
      <alignment vertical="center" wrapText="1"/>
      <protection locked="0"/>
    </xf>
    <xf numFmtId="0" fontId="40" fillId="0" borderId="34" xfId="0" applyFont="1" applyBorder="1" applyAlignment="1" applyProtection="1">
      <alignment vertical="center" wrapText="1"/>
      <protection locked="0"/>
    </xf>
    <xf numFmtId="0" fontId="36" fillId="0" borderId="36" xfId="0" applyFont="1" applyBorder="1" applyAlignment="1" applyProtection="1">
      <alignment vertical="center" wrapText="1"/>
      <protection locked="0"/>
    </xf>
    <xf numFmtId="0" fontId="36" fillId="0" borderId="1" xfId="0" applyFont="1" applyBorder="1" applyAlignment="1" applyProtection="1">
      <alignment vertical="top"/>
      <protection locked="0"/>
    </xf>
    <xf numFmtId="0" fontId="36" fillId="0" borderId="0" xfId="0" applyFont="1" applyAlignment="1" applyProtection="1">
      <alignment vertical="top"/>
      <protection locked="0"/>
    </xf>
    <xf numFmtId="0" fontId="36" fillId="0" borderId="29" xfId="0" applyFont="1" applyBorder="1" applyAlignment="1" applyProtection="1">
      <alignment horizontal="left" vertical="center"/>
      <protection locked="0"/>
    </xf>
    <xf numFmtId="0" fontId="36" fillId="0" borderId="30" xfId="0" applyFont="1" applyBorder="1" applyAlignment="1" applyProtection="1">
      <alignment horizontal="left" vertical="center"/>
      <protection locked="0"/>
    </xf>
    <xf numFmtId="0" fontId="36" fillId="0" borderId="31" xfId="0" applyFont="1" applyBorder="1" applyAlignment="1" applyProtection="1">
      <alignment horizontal="left" vertical="center"/>
      <protection locked="0"/>
    </xf>
    <xf numFmtId="0" fontId="36" fillId="0" borderId="32" xfId="0" applyFont="1" applyBorder="1" applyAlignment="1" applyProtection="1">
      <alignment horizontal="left" vertical="center"/>
      <protection locked="0"/>
    </xf>
    <xf numFmtId="0" fontId="36" fillId="0" borderId="33" xfId="0" applyFont="1" applyBorder="1" applyAlignment="1" applyProtection="1">
      <alignment horizontal="left" vertical="center"/>
      <protection locked="0"/>
    </xf>
    <xf numFmtId="0" fontId="38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left" vertical="center"/>
      <protection locked="0"/>
    </xf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6" fillId="0" borderId="35" xfId="0" applyFont="1" applyBorder="1" applyAlignment="1" applyProtection="1">
      <alignment horizontal="left" vertical="center"/>
      <protection locked="0"/>
    </xf>
    <xf numFmtId="0" fontId="40" fillId="0" borderId="34" xfId="0" applyFont="1" applyBorder="1" applyAlignment="1" applyProtection="1">
      <alignment horizontal="left" vertical="center"/>
      <protection locked="0"/>
    </xf>
    <xf numFmtId="0" fontId="36" fillId="0" borderId="36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/>
      <protection locked="0"/>
    </xf>
    <xf numFmtId="0" fontId="40" fillId="0" borderId="1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39" fillId="0" borderId="34" xfId="0" applyFont="1" applyBorder="1" applyAlignment="1" applyProtection="1">
      <alignment horizontal="left" vertical="center"/>
      <protection locked="0"/>
    </xf>
    <xf numFmtId="0" fontId="36" fillId="0" borderId="1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center" vertical="center" wrapText="1"/>
      <protection locked="0"/>
    </xf>
    <xf numFmtId="0" fontId="36" fillId="0" borderId="29" xfId="0" applyFont="1" applyBorder="1" applyAlignment="1" applyProtection="1">
      <alignment horizontal="left" vertical="center" wrapText="1"/>
      <protection locked="0"/>
    </xf>
    <xf numFmtId="0" fontId="36" fillId="0" borderId="30" xfId="0" applyFont="1" applyBorder="1" applyAlignment="1" applyProtection="1">
      <alignment horizontal="left" vertical="center" wrapText="1"/>
      <protection locked="0"/>
    </xf>
    <xf numFmtId="0" fontId="36" fillId="0" borderId="31" xfId="0" applyFont="1" applyBorder="1" applyAlignment="1" applyProtection="1">
      <alignment horizontal="left" vertical="center" wrapText="1"/>
      <protection locked="0"/>
    </xf>
    <xf numFmtId="0" fontId="36" fillId="0" borderId="32" xfId="0" applyFont="1" applyBorder="1" applyAlignment="1" applyProtection="1">
      <alignment horizontal="left" vertical="center" wrapText="1"/>
      <protection locked="0"/>
    </xf>
    <xf numFmtId="0" fontId="36" fillId="0" borderId="33" xfId="0" applyFont="1" applyBorder="1" applyAlignment="1" applyProtection="1">
      <alignment horizontal="left" vertical="center" wrapText="1"/>
      <protection locked="0"/>
    </xf>
    <xf numFmtId="0" fontId="41" fillId="0" borderId="32" xfId="0" applyFont="1" applyBorder="1" applyAlignment="1" applyProtection="1">
      <alignment horizontal="left" vertical="center" wrapText="1"/>
      <protection locked="0"/>
    </xf>
    <xf numFmtId="0" fontId="41" fillId="0" borderId="33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39" fillId="0" borderId="35" xfId="0" applyFont="1" applyBorder="1" applyAlignment="1" applyProtection="1">
      <alignment horizontal="left" vertical="center" wrapText="1"/>
      <protection locked="0"/>
    </xf>
    <xf numFmtId="0" fontId="39" fillId="0" borderId="34" xfId="0" applyFont="1" applyBorder="1" applyAlignment="1" applyProtection="1">
      <alignment horizontal="left" vertical="center" wrapText="1"/>
      <protection locked="0"/>
    </xf>
    <xf numFmtId="0" fontId="39" fillId="0" borderId="36" xfId="0" applyFont="1" applyBorder="1" applyAlignment="1" applyProtection="1">
      <alignment horizontal="left" vertical="center" wrapText="1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center" vertical="top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41" fillId="0" borderId="0" xfId="0" applyFont="1" applyAlignment="1" applyProtection="1">
      <alignment vertical="center"/>
      <protection locked="0"/>
    </xf>
    <xf numFmtId="0" fontId="38" fillId="0" borderId="1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38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39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41" fillId="0" borderId="34" xfId="0" applyFont="1" applyBorder="1" applyAlignment="1" applyProtection="1">
      <protection locked="0"/>
    </xf>
    <xf numFmtId="0" fontId="36" fillId="0" borderId="32" xfId="0" applyFont="1" applyBorder="1" applyAlignment="1" applyProtection="1">
      <alignment vertical="top"/>
      <protection locked="0"/>
    </xf>
    <xf numFmtId="0" fontId="36" fillId="0" borderId="33" xfId="0" applyFont="1" applyBorder="1" applyAlignment="1" applyProtection="1">
      <alignment vertical="top"/>
      <protection locked="0"/>
    </xf>
    <xf numFmtId="0" fontId="36" fillId="0" borderId="1" xfId="0" applyFont="1" applyBorder="1" applyAlignment="1" applyProtection="1">
      <alignment horizontal="center" vertical="center"/>
      <protection locked="0"/>
    </xf>
    <xf numFmtId="0" fontId="36" fillId="0" borderId="1" xfId="0" applyFont="1" applyBorder="1" applyAlignment="1" applyProtection="1">
      <alignment horizontal="left" vertical="top"/>
      <protection locked="0"/>
    </xf>
    <xf numFmtId="0" fontId="36" fillId="0" borderId="35" xfId="0" applyFont="1" applyBorder="1" applyAlignment="1" applyProtection="1">
      <alignment vertical="top"/>
      <protection locked="0"/>
    </xf>
    <xf numFmtId="0" fontId="36" fillId="0" borderId="34" xfId="0" applyFont="1" applyBorder="1" applyAlignment="1" applyProtection="1">
      <alignment vertical="top"/>
      <protection locked="0"/>
    </xf>
    <xf numFmtId="0" fontId="36" fillId="0" borderId="36" xfId="0" applyFont="1" applyBorder="1" applyAlignment="1" applyProtection="1">
      <alignment vertical="top"/>
      <protection locked="0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0" borderId="0" xfId="0"/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164" fontId="1" fillId="0" borderId="0" xfId="0" applyNumberFormat="1" applyFont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19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Border="1" applyAlignment="1" applyProtection="1">
      <alignment horizontal="left" vertical="top" wrapText="1"/>
    </xf>
    <xf numFmtId="0" fontId="25" fillId="0" borderId="0" xfId="0" applyFont="1" applyAlignment="1" applyProtection="1">
      <alignment horizontal="left" vertical="center" wrapText="1"/>
    </xf>
    <xf numFmtId="0" fontId="2" fillId="5" borderId="9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 wrapText="1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9" fillId="2" borderId="0" xfId="1" applyFont="1" applyFill="1" applyAlignment="1">
      <alignment vertical="center"/>
    </xf>
    <xf numFmtId="0" fontId="17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38" fillId="0" borderId="34" xfId="0" applyFont="1" applyBorder="1" applyAlignment="1" applyProtection="1">
      <alignment horizontal="left"/>
      <protection locked="0"/>
    </xf>
    <xf numFmtId="0" fontId="37" fillId="0" borderId="1" xfId="0" applyFont="1" applyBorder="1" applyAlignment="1" applyProtection="1">
      <alignment horizontal="center" vertical="center" wrapText="1"/>
      <protection locked="0"/>
    </xf>
    <xf numFmtId="0" fontId="37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49" fontId="39" fillId="0" borderId="1" xfId="0" applyNumberFormat="1" applyFont="1" applyBorder="1" applyAlignment="1" applyProtection="1">
      <alignment horizontal="left" vertical="center" wrapText="1"/>
      <protection locked="0"/>
    </xf>
    <xf numFmtId="0" fontId="38" fillId="0" borderId="34" xfId="0" applyFont="1" applyBorder="1" applyAlignment="1" applyProtection="1">
      <alignment horizontal="left" wrapText="1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33" width="2.33203125" customWidth="1"/>
    <col min="34" max="34" width="2.83203125" customWidth="1"/>
    <col min="35" max="35" width="27.1640625" customWidth="1"/>
    <col min="36" max="37" width="2.1640625" customWidth="1"/>
    <col min="38" max="38" width="7.1640625" customWidth="1"/>
    <col min="39" max="39" width="2.83203125" customWidth="1"/>
    <col min="40" max="40" width="11.5" customWidth="1"/>
    <col min="41" max="41" width="6.5" customWidth="1"/>
    <col min="42" max="42" width="3.5" customWidth="1"/>
    <col min="43" max="43" width="13.5" customWidth="1"/>
    <col min="44" max="44" width="11.6640625" customWidth="1"/>
    <col min="45" max="47" width="22.1640625" hidden="1" customWidth="1"/>
    <col min="48" max="52" width="18.5" hidden="1" customWidth="1"/>
    <col min="53" max="53" width="16.5" hidden="1" customWidth="1"/>
    <col min="54" max="54" width="21.5" hidden="1" customWidth="1"/>
    <col min="55" max="56" width="16.5" hidden="1" customWidth="1"/>
    <col min="57" max="57" width="57" customWidth="1"/>
    <col min="71" max="91" width="9.1640625" hidden="1"/>
  </cols>
  <sheetData>
    <row r="1" spans="1:74" ht="21.4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spans="1:74" ht="36.950000000000003" customHeight="1">
      <c r="AR2" s="326"/>
      <c r="AS2" s="326"/>
      <c r="AT2" s="326"/>
      <c r="AU2" s="326"/>
      <c r="AV2" s="326"/>
      <c r="AW2" s="326"/>
      <c r="AX2" s="326"/>
      <c r="AY2" s="326"/>
      <c r="AZ2" s="326"/>
      <c r="BA2" s="326"/>
      <c r="BB2" s="326"/>
      <c r="BC2" s="326"/>
      <c r="BD2" s="326"/>
      <c r="BE2" s="326"/>
      <c r="BS2" s="22" t="s">
        <v>8</v>
      </c>
      <c r="BT2" s="22" t="s">
        <v>9</v>
      </c>
    </row>
    <row r="3" spans="1:74" ht="6.95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spans="1:74" ht="36.950000000000003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spans="1:74" ht="14.45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27" t="s">
        <v>16</v>
      </c>
      <c r="L5" s="328"/>
      <c r="M5" s="328"/>
      <c r="N5" s="328"/>
      <c r="O5" s="328"/>
      <c r="P5" s="328"/>
      <c r="Q5" s="328"/>
      <c r="R5" s="328"/>
      <c r="S5" s="328"/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8"/>
      <c r="AF5" s="328"/>
      <c r="AG5" s="328"/>
      <c r="AH5" s="328"/>
      <c r="AI5" s="328"/>
      <c r="AJ5" s="328"/>
      <c r="AK5" s="328"/>
      <c r="AL5" s="328"/>
      <c r="AM5" s="328"/>
      <c r="AN5" s="328"/>
      <c r="AO5" s="328"/>
      <c r="AP5" s="27"/>
      <c r="AQ5" s="29"/>
      <c r="BE5" s="318" t="s">
        <v>17</v>
      </c>
      <c r="BS5" s="22" t="s">
        <v>8</v>
      </c>
    </row>
    <row r="6" spans="1:74" ht="36.950000000000003" customHeight="1">
      <c r="B6" s="26"/>
      <c r="C6" s="27"/>
      <c r="D6" s="34" t="s">
        <v>18</v>
      </c>
      <c r="E6" s="27"/>
      <c r="F6" s="27"/>
      <c r="G6" s="27"/>
      <c r="H6" s="27"/>
      <c r="I6" s="27"/>
      <c r="J6" s="27"/>
      <c r="K6" s="349" t="s">
        <v>19</v>
      </c>
      <c r="L6" s="328"/>
      <c r="M6" s="328"/>
      <c r="N6" s="328"/>
      <c r="O6" s="328"/>
      <c r="P6" s="328"/>
      <c r="Q6" s="328"/>
      <c r="R6" s="328"/>
      <c r="S6" s="328"/>
      <c r="T6" s="328"/>
      <c r="U6" s="328"/>
      <c r="V6" s="328"/>
      <c r="W6" s="328"/>
      <c r="X6" s="328"/>
      <c r="Y6" s="328"/>
      <c r="Z6" s="328"/>
      <c r="AA6" s="328"/>
      <c r="AB6" s="328"/>
      <c r="AC6" s="328"/>
      <c r="AD6" s="328"/>
      <c r="AE6" s="328"/>
      <c r="AF6" s="328"/>
      <c r="AG6" s="328"/>
      <c r="AH6" s="328"/>
      <c r="AI6" s="328"/>
      <c r="AJ6" s="328"/>
      <c r="AK6" s="328"/>
      <c r="AL6" s="328"/>
      <c r="AM6" s="328"/>
      <c r="AN6" s="328"/>
      <c r="AO6" s="328"/>
      <c r="AP6" s="27"/>
      <c r="AQ6" s="29"/>
      <c r="BE6" s="319"/>
      <c r="BS6" s="22" t="s">
        <v>8</v>
      </c>
    </row>
    <row r="7" spans="1:74" ht="14.45" customHeight="1">
      <c r="B7" s="26"/>
      <c r="C7" s="27"/>
      <c r="D7" s="35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5" t="s">
        <v>22</v>
      </c>
      <c r="AL7" s="27"/>
      <c r="AM7" s="27"/>
      <c r="AN7" s="33" t="s">
        <v>21</v>
      </c>
      <c r="AO7" s="27"/>
      <c r="AP7" s="27"/>
      <c r="AQ7" s="29"/>
      <c r="BE7" s="319"/>
      <c r="BS7" s="22" t="s">
        <v>8</v>
      </c>
    </row>
    <row r="8" spans="1:74" ht="14.45" customHeight="1">
      <c r="B8" s="26"/>
      <c r="C8" s="27"/>
      <c r="D8" s="35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5" t="s">
        <v>25</v>
      </c>
      <c r="AL8" s="27"/>
      <c r="AM8" s="27"/>
      <c r="AN8" s="36" t="s">
        <v>26</v>
      </c>
      <c r="AO8" s="27"/>
      <c r="AP8" s="27"/>
      <c r="AQ8" s="29"/>
      <c r="BE8" s="319"/>
      <c r="BS8" s="22" t="s">
        <v>8</v>
      </c>
    </row>
    <row r="9" spans="1:74" ht="14.45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19"/>
      <c r="BS9" s="22" t="s">
        <v>8</v>
      </c>
    </row>
    <row r="10" spans="1:74" ht="14.45" customHeight="1">
      <c r="B10" s="26"/>
      <c r="C10" s="27"/>
      <c r="D10" s="35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5" t="s">
        <v>28</v>
      </c>
      <c r="AL10" s="27"/>
      <c r="AM10" s="27"/>
      <c r="AN10" s="33" t="s">
        <v>21</v>
      </c>
      <c r="AO10" s="27"/>
      <c r="AP10" s="27"/>
      <c r="AQ10" s="29"/>
      <c r="BE10" s="319"/>
      <c r="BS10" s="22" t="s">
        <v>8</v>
      </c>
    </row>
    <row r="11" spans="1:74" ht="18.399999999999999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5" t="s">
        <v>30</v>
      </c>
      <c r="AL11" s="27"/>
      <c r="AM11" s="27"/>
      <c r="AN11" s="33" t="s">
        <v>21</v>
      </c>
      <c r="AO11" s="27"/>
      <c r="AP11" s="27"/>
      <c r="AQ11" s="29"/>
      <c r="BE11" s="319"/>
      <c r="BS11" s="22" t="s">
        <v>8</v>
      </c>
    </row>
    <row r="12" spans="1:74" ht="6.95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19"/>
      <c r="BS12" s="22" t="s">
        <v>8</v>
      </c>
    </row>
    <row r="13" spans="1:74" ht="14.45" customHeight="1">
      <c r="B13" s="26"/>
      <c r="C13" s="27"/>
      <c r="D13" s="35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5" t="s">
        <v>28</v>
      </c>
      <c r="AL13" s="27"/>
      <c r="AM13" s="27"/>
      <c r="AN13" s="37" t="s">
        <v>32</v>
      </c>
      <c r="AO13" s="27"/>
      <c r="AP13" s="27"/>
      <c r="AQ13" s="29"/>
      <c r="BE13" s="319"/>
      <c r="BS13" s="22" t="s">
        <v>8</v>
      </c>
    </row>
    <row r="14" spans="1:74" ht="15">
      <c r="B14" s="26"/>
      <c r="C14" s="27"/>
      <c r="D14" s="27"/>
      <c r="E14" s="330" t="s">
        <v>32</v>
      </c>
      <c r="F14" s="331"/>
      <c r="G14" s="331"/>
      <c r="H14" s="331"/>
      <c r="I14" s="331"/>
      <c r="J14" s="331"/>
      <c r="K14" s="331"/>
      <c r="L14" s="331"/>
      <c r="M14" s="331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  <c r="AA14" s="331"/>
      <c r="AB14" s="331"/>
      <c r="AC14" s="331"/>
      <c r="AD14" s="331"/>
      <c r="AE14" s="331"/>
      <c r="AF14" s="331"/>
      <c r="AG14" s="331"/>
      <c r="AH14" s="331"/>
      <c r="AI14" s="331"/>
      <c r="AJ14" s="331"/>
      <c r="AK14" s="35" t="s">
        <v>30</v>
      </c>
      <c r="AL14" s="27"/>
      <c r="AM14" s="27"/>
      <c r="AN14" s="37" t="s">
        <v>32</v>
      </c>
      <c r="AO14" s="27"/>
      <c r="AP14" s="27"/>
      <c r="AQ14" s="29"/>
      <c r="BE14" s="319"/>
      <c r="BS14" s="22" t="s">
        <v>8</v>
      </c>
    </row>
    <row r="15" spans="1:74" ht="6.95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19"/>
      <c r="BS15" s="22" t="s">
        <v>6</v>
      </c>
    </row>
    <row r="16" spans="1:74" ht="14.45" customHeight="1">
      <c r="B16" s="26"/>
      <c r="C16" s="27"/>
      <c r="D16" s="35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5" t="s">
        <v>28</v>
      </c>
      <c r="AL16" s="27"/>
      <c r="AM16" s="27"/>
      <c r="AN16" s="33" t="s">
        <v>21</v>
      </c>
      <c r="AO16" s="27"/>
      <c r="AP16" s="27"/>
      <c r="AQ16" s="29"/>
      <c r="BE16" s="319"/>
      <c r="BS16" s="22" t="s">
        <v>6</v>
      </c>
    </row>
    <row r="17" spans="2:71" ht="18.399999999999999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5" t="s">
        <v>30</v>
      </c>
      <c r="AL17" s="27"/>
      <c r="AM17" s="27"/>
      <c r="AN17" s="33" t="s">
        <v>21</v>
      </c>
      <c r="AO17" s="27"/>
      <c r="AP17" s="27"/>
      <c r="AQ17" s="29"/>
      <c r="BE17" s="319"/>
      <c r="BS17" s="22" t="s">
        <v>35</v>
      </c>
    </row>
    <row r="18" spans="2:71" ht="6.95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19"/>
      <c r="BS18" s="22" t="s">
        <v>8</v>
      </c>
    </row>
    <row r="19" spans="2:71" ht="14.45" customHeight="1">
      <c r="B19" s="26"/>
      <c r="C19" s="27"/>
      <c r="D19" s="35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19"/>
      <c r="BS19" s="22" t="s">
        <v>8</v>
      </c>
    </row>
    <row r="20" spans="2:71" ht="14.45" customHeight="1">
      <c r="B20" s="26"/>
      <c r="C20" s="27"/>
      <c r="D20" s="27"/>
      <c r="E20" s="332" t="s">
        <v>21</v>
      </c>
      <c r="F20" s="332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27"/>
      <c r="AP20" s="27"/>
      <c r="AQ20" s="29"/>
      <c r="BE20" s="319"/>
      <c r="BS20" s="22" t="s">
        <v>6</v>
      </c>
    </row>
    <row r="21" spans="2:71" ht="6.95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19"/>
    </row>
    <row r="22" spans="2:71" ht="6.95" customHeight="1">
      <c r="B22" s="26"/>
      <c r="C22" s="27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27"/>
      <c r="AQ22" s="29"/>
      <c r="BE22" s="319"/>
    </row>
    <row r="23" spans="2:71" s="1" customFormat="1" ht="25.9" customHeight="1">
      <c r="B23" s="39"/>
      <c r="C23" s="40"/>
      <c r="D23" s="41" t="s">
        <v>37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333">
        <f>ROUND(AG51,2)</f>
        <v>0</v>
      </c>
      <c r="AL23" s="334"/>
      <c r="AM23" s="334"/>
      <c r="AN23" s="334"/>
      <c r="AO23" s="334"/>
      <c r="AP23" s="40"/>
      <c r="AQ23" s="43"/>
      <c r="BE23" s="319"/>
    </row>
    <row r="24" spans="2:71" s="1" customFormat="1" ht="6.95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3"/>
      <c r="BE24" s="319"/>
    </row>
    <row r="25" spans="2:71" s="1" customFormat="1">
      <c r="B25" s="39"/>
      <c r="C25" s="40"/>
      <c r="D25" s="40"/>
      <c r="E25" s="40"/>
      <c r="F25" s="40"/>
      <c r="G25" s="40"/>
      <c r="H25" s="40"/>
      <c r="I25" s="40"/>
      <c r="J25" s="40"/>
      <c r="K25" s="40"/>
      <c r="L25" s="335" t="s">
        <v>38</v>
      </c>
      <c r="M25" s="335"/>
      <c r="N25" s="335"/>
      <c r="O25" s="335"/>
      <c r="P25" s="40"/>
      <c r="Q25" s="40"/>
      <c r="R25" s="40"/>
      <c r="S25" s="40"/>
      <c r="T25" s="40"/>
      <c r="U25" s="40"/>
      <c r="V25" s="40"/>
      <c r="W25" s="335" t="s">
        <v>39</v>
      </c>
      <c r="X25" s="335"/>
      <c r="Y25" s="335"/>
      <c r="Z25" s="335"/>
      <c r="AA25" s="335"/>
      <c r="AB25" s="335"/>
      <c r="AC25" s="335"/>
      <c r="AD25" s="335"/>
      <c r="AE25" s="335"/>
      <c r="AF25" s="40"/>
      <c r="AG25" s="40"/>
      <c r="AH25" s="40"/>
      <c r="AI25" s="40"/>
      <c r="AJ25" s="40"/>
      <c r="AK25" s="335" t="s">
        <v>40</v>
      </c>
      <c r="AL25" s="335"/>
      <c r="AM25" s="335"/>
      <c r="AN25" s="335"/>
      <c r="AO25" s="335"/>
      <c r="AP25" s="40"/>
      <c r="AQ25" s="43"/>
      <c r="BE25" s="319"/>
    </row>
    <row r="26" spans="2:71" s="2" customFormat="1" ht="14.45" customHeight="1">
      <c r="B26" s="45"/>
      <c r="C26" s="46"/>
      <c r="D26" s="47" t="s">
        <v>41</v>
      </c>
      <c r="E26" s="46"/>
      <c r="F26" s="47" t="s">
        <v>42</v>
      </c>
      <c r="G26" s="46"/>
      <c r="H26" s="46"/>
      <c r="I26" s="46"/>
      <c r="J26" s="46"/>
      <c r="K26" s="46"/>
      <c r="L26" s="329">
        <v>0.21</v>
      </c>
      <c r="M26" s="321"/>
      <c r="N26" s="321"/>
      <c r="O26" s="321"/>
      <c r="P26" s="46"/>
      <c r="Q26" s="46"/>
      <c r="R26" s="46"/>
      <c r="S26" s="46"/>
      <c r="T26" s="46"/>
      <c r="U26" s="46"/>
      <c r="V26" s="46"/>
      <c r="W26" s="320">
        <f>ROUND(AZ51,2)</f>
        <v>0</v>
      </c>
      <c r="X26" s="321"/>
      <c r="Y26" s="321"/>
      <c r="Z26" s="321"/>
      <c r="AA26" s="321"/>
      <c r="AB26" s="321"/>
      <c r="AC26" s="321"/>
      <c r="AD26" s="321"/>
      <c r="AE26" s="321"/>
      <c r="AF26" s="46"/>
      <c r="AG26" s="46"/>
      <c r="AH26" s="46"/>
      <c r="AI26" s="46"/>
      <c r="AJ26" s="46"/>
      <c r="AK26" s="320">
        <f>ROUND(AV51,2)</f>
        <v>0</v>
      </c>
      <c r="AL26" s="321"/>
      <c r="AM26" s="321"/>
      <c r="AN26" s="321"/>
      <c r="AO26" s="321"/>
      <c r="AP26" s="46"/>
      <c r="AQ26" s="48"/>
      <c r="BE26" s="319"/>
    </row>
    <row r="27" spans="2:71" s="2" customFormat="1" ht="14.45" customHeight="1">
      <c r="B27" s="45"/>
      <c r="C27" s="46"/>
      <c r="D27" s="46"/>
      <c r="E27" s="46"/>
      <c r="F27" s="47" t="s">
        <v>43</v>
      </c>
      <c r="G27" s="46"/>
      <c r="H27" s="46"/>
      <c r="I27" s="46"/>
      <c r="J27" s="46"/>
      <c r="K27" s="46"/>
      <c r="L27" s="329">
        <v>0.15</v>
      </c>
      <c r="M27" s="321"/>
      <c r="N27" s="321"/>
      <c r="O27" s="321"/>
      <c r="P27" s="46"/>
      <c r="Q27" s="46"/>
      <c r="R27" s="46"/>
      <c r="S27" s="46"/>
      <c r="T27" s="46"/>
      <c r="U27" s="46"/>
      <c r="V27" s="46"/>
      <c r="W27" s="320">
        <f>ROUND(BA51,2)</f>
        <v>0</v>
      </c>
      <c r="X27" s="321"/>
      <c r="Y27" s="321"/>
      <c r="Z27" s="321"/>
      <c r="AA27" s="321"/>
      <c r="AB27" s="321"/>
      <c r="AC27" s="321"/>
      <c r="AD27" s="321"/>
      <c r="AE27" s="321"/>
      <c r="AF27" s="46"/>
      <c r="AG27" s="46"/>
      <c r="AH27" s="46"/>
      <c r="AI27" s="46"/>
      <c r="AJ27" s="46"/>
      <c r="AK27" s="320">
        <f>ROUND(AW51,2)</f>
        <v>0</v>
      </c>
      <c r="AL27" s="321"/>
      <c r="AM27" s="321"/>
      <c r="AN27" s="321"/>
      <c r="AO27" s="321"/>
      <c r="AP27" s="46"/>
      <c r="AQ27" s="48"/>
      <c r="BE27" s="319"/>
    </row>
    <row r="28" spans="2:71" s="2" customFormat="1" ht="14.45" hidden="1" customHeight="1">
      <c r="B28" s="45"/>
      <c r="C28" s="46"/>
      <c r="D28" s="46"/>
      <c r="E28" s="46"/>
      <c r="F28" s="47" t="s">
        <v>44</v>
      </c>
      <c r="G28" s="46"/>
      <c r="H28" s="46"/>
      <c r="I28" s="46"/>
      <c r="J28" s="46"/>
      <c r="K28" s="46"/>
      <c r="L28" s="329">
        <v>0.21</v>
      </c>
      <c r="M28" s="321"/>
      <c r="N28" s="321"/>
      <c r="O28" s="321"/>
      <c r="P28" s="46"/>
      <c r="Q28" s="46"/>
      <c r="R28" s="46"/>
      <c r="S28" s="46"/>
      <c r="T28" s="46"/>
      <c r="U28" s="46"/>
      <c r="V28" s="46"/>
      <c r="W28" s="320">
        <f>ROUND(BB51,2)</f>
        <v>0</v>
      </c>
      <c r="X28" s="321"/>
      <c r="Y28" s="321"/>
      <c r="Z28" s="321"/>
      <c r="AA28" s="321"/>
      <c r="AB28" s="321"/>
      <c r="AC28" s="321"/>
      <c r="AD28" s="321"/>
      <c r="AE28" s="321"/>
      <c r="AF28" s="46"/>
      <c r="AG28" s="46"/>
      <c r="AH28" s="46"/>
      <c r="AI28" s="46"/>
      <c r="AJ28" s="46"/>
      <c r="AK28" s="320">
        <v>0</v>
      </c>
      <c r="AL28" s="321"/>
      <c r="AM28" s="321"/>
      <c r="AN28" s="321"/>
      <c r="AO28" s="321"/>
      <c r="AP28" s="46"/>
      <c r="AQ28" s="48"/>
      <c r="BE28" s="319"/>
    </row>
    <row r="29" spans="2:71" s="2" customFormat="1" ht="14.45" hidden="1" customHeight="1">
      <c r="B29" s="45"/>
      <c r="C29" s="46"/>
      <c r="D29" s="46"/>
      <c r="E29" s="46"/>
      <c r="F29" s="47" t="s">
        <v>45</v>
      </c>
      <c r="G29" s="46"/>
      <c r="H29" s="46"/>
      <c r="I29" s="46"/>
      <c r="J29" s="46"/>
      <c r="K29" s="46"/>
      <c r="L29" s="329">
        <v>0.15</v>
      </c>
      <c r="M29" s="321"/>
      <c r="N29" s="321"/>
      <c r="O29" s="321"/>
      <c r="P29" s="46"/>
      <c r="Q29" s="46"/>
      <c r="R29" s="46"/>
      <c r="S29" s="46"/>
      <c r="T29" s="46"/>
      <c r="U29" s="46"/>
      <c r="V29" s="46"/>
      <c r="W29" s="320">
        <f>ROUND(BC51,2)</f>
        <v>0</v>
      </c>
      <c r="X29" s="321"/>
      <c r="Y29" s="321"/>
      <c r="Z29" s="321"/>
      <c r="AA29" s="321"/>
      <c r="AB29" s="321"/>
      <c r="AC29" s="321"/>
      <c r="AD29" s="321"/>
      <c r="AE29" s="321"/>
      <c r="AF29" s="46"/>
      <c r="AG29" s="46"/>
      <c r="AH29" s="46"/>
      <c r="AI29" s="46"/>
      <c r="AJ29" s="46"/>
      <c r="AK29" s="320">
        <v>0</v>
      </c>
      <c r="AL29" s="321"/>
      <c r="AM29" s="321"/>
      <c r="AN29" s="321"/>
      <c r="AO29" s="321"/>
      <c r="AP29" s="46"/>
      <c r="AQ29" s="48"/>
      <c r="BE29" s="319"/>
    </row>
    <row r="30" spans="2:71" s="2" customFormat="1" ht="14.45" hidden="1" customHeight="1">
      <c r="B30" s="45"/>
      <c r="C30" s="46"/>
      <c r="D30" s="46"/>
      <c r="E30" s="46"/>
      <c r="F30" s="47" t="s">
        <v>46</v>
      </c>
      <c r="G30" s="46"/>
      <c r="H30" s="46"/>
      <c r="I30" s="46"/>
      <c r="J30" s="46"/>
      <c r="K30" s="46"/>
      <c r="L30" s="329">
        <v>0</v>
      </c>
      <c r="M30" s="321"/>
      <c r="N30" s="321"/>
      <c r="O30" s="321"/>
      <c r="P30" s="46"/>
      <c r="Q30" s="46"/>
      <c r="R30" s="46"/>
      <c r="S30" s="46"/>
      <c r="T30" s="46"/>
      <c r="U30" s="46"/>
      <c r="V30" s="46"/>
      <c r="W30" s="320">
        <f>ROUND(BD51,2)</f>
        <v>0</v>
      </c>
      <c r="X30" s="321"/>
      <c r="Y30" s="321"/>
      <c r="Z30" s="321"/>
      <c r="AA30" s="321"/>
      <c r="AB30" s="321"/>
      <c r="AC30" s="321"/>
      <c r="AD30" s="321"/>
      <c r="AE30" s="321"/>
      <c r="AF30" s="46"/>
      <c r="AG30" s="46"/>
      <c r="AH30" s="46"/>
      <c r="AI30" s="46"/>
      <c r="AJ30" s="46"/>
      <c r="AK30" s="320">
        <v>0</v>
      </c>
      <c r="AL30" s="321"/>
      <c r="AM30" s="321"/>
      <c r="AN30" s="321"/>
      <c r="AO30" s="321"/>
      <c r="AP30" s="46"/>
      <c r="AQ30" s="48"/>
      <c r="BE30" s="319"/>
    </row>
    <row r="31" spans="2:71" s="1" customFormat="1" ht="6.95" customHeight="1">
      <c r="B31" s="39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3"/>
      <c r="BE31" s="319"/>
    </row>
    <row r="32" spans="2:71" s="1" customFormat="1" ht="25.9" customHeight="1">
      <c r="B32" s="39"/>
      <c r="C32" s="49"/>
      <c r="D32" s="50" t="s">
        <v>47</v>
      </c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2" t="s">
        <v>48</v>
      </c>
      <c r="U32" s="51"/>
      <c r="V32" s="51"/>
      <c r="W32" s="51"/>
      <c r="X32" s="322" t="s">
        <v>49</v>
      </c>
      <c r="Y32" s="323"/>
      <c r="Z32" s="323"/>
      <c r="AA32" s="323"/>
      <c r="AB32" s="323"/>
      <c r="AC32" s="51"/>
      <c r="AD32" s="51"/>
      <c r="AE32" s="51"/>
      <c r="AF32" s="51"/>
      <c r="AG32" s="51"/>
      <c r="AH32" s="51"/>
      <c r="AI32" s="51"/>
      <c r="AJ32" s="51"/>
      <c r="AK32" s="324">
        <f>SUM(AK23:AK30)</f>
        <v>0</v>
      </c>
      <c r="AL32" s="323"/>
      <c r="AM32" s="323"/>
      <c r="AN32" s="323"/>
      <c r="AO32" s="325"/>
      <c r="AP32" s="49"/>
      <c r="AQ32" s="53"/>
      <c r="BE32" s="319"/>
    </row>
    <row r="33" spans="2:56" s="1" customFormat="1" ht="6.95" customHeigh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3"/>
    </row>
    <row r="34" spans="2:56" s="1" customFormat="1" ht="6.95" customHeight="1"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5"/>
      <c r="AO34" s="55"/>
      <c r="AP34" s="55"/>
      <c r="AQ34" s="56"/>
    </row>
    <row r="38" spans="2:56" s="1" customFormat="1" ht="6.95" customHeight="1">
      <c r="B38" s="57"/>
      <c r="C38" s="58"/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9"/>
    </row>
    <row r="39" spans="2:56" s="1" customFormat="1" ht="36.950000000000003" customHeight="1">
      <c r="B39" s="39"/>
      <c r="C39" s="60" t="s">
        <v>50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59"/>
    </row>
    <row r="40" spans="2:56" s="1" customFormat="1" ht="6.95" customHeight="1">
      <c r="B40" s="39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59"/>
    </row>
    <row r="41" spans="2:56" s="3" customFormat="1" ht="14.45" customHeight="1">
      <c r="B41" s="62"/>
      <c r="C41" s="63" t="s">
        <v>15</v>
      </c>
      <c r="D41" s="64"/>
      <c r="E41" s="64"/>
      <c r="F41" s="64"/>
      <c r="G41" s="64"/>
      <c r="H41" s="64"/>
      <c r="I41" s="64"/>
      <c r="J41" s="64"/>
      <c r="K41" s="64"/>
      <c r="L41" s="64" t="str">
        <f>K5</f>
        <v>2018113</v>
      </c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65"/>
    </row>
    <row r="42" spans="2:56" s="4" customFormat="1" ht="36.950000000000003" customHeight="1">
      <c r="B42" s="66"/>
      <c r="C42" s="67" t="s">
        <v>18</v>
      </c>
      <c r="D42" s="68"/>
      <c r="E42" s="68"/>
      <c r="F42" s="68"/>
      <c r="G42" s="68"/>
      <c r="H42" s="68"/>
      <c r="I42" s="68"/>
      <c r="J42" s="68"/>
      <c r="K42" s="68"/>
      <c r="L42" s="352" t="str">
        <f>K6</f>
        <v>Snížení energetické náročnosti obj. ŠD č.p. 355</v>
      </c>
      <c r="M42" s="353"/>
      <c r="N42" s="353"/>
      <c r="O42" s="353"/>
      <c r="P42" s="353"/>
      <c r="Q42" s="353"/>
      <c r="R42" s="353"/>
      <c r="S42" s="353"/>
      <c r="T42" s="353"/>
      <c r="U42" s="353"/>
      <c r="V42" s="353"/>
      <c r="W42" s="353"/>
      <c r="X42" s="353"/>
      <c r="Y42" s="353"/>
      <c r="Z42" s="353"/>
      <c r="AA42" s="353"/>
      <c r="AB42" s="353"/>
      <c r="AC42" s="353"/>
      <c r="AD42" s="353"/>
      <c r="AE42" s="353"/>
      <c r="AF42" s="353"/>
      <c r="AG42" s="353"/>
      <c r="AH42" s="353"/>
      <c r="AI42" s="353"/>
      <c r="AJ42" s="353"/>
      <c r="AK42" s="353"/>
      <c r="AL42" s="353"/>
      <c r="AM42" s="353"/>
      <c r="AN42" s="353"/>
      <c r="AO42" s="353"/>
      <c r="AP42" s="68"/>
      <c r="AQ42" s="68"/>
      <c r="AR42" s="69"/>
    </row>
    <row r="43" spans="2:56" s="1" customFormat="1" ht="6.95" customHeight="1">
      <c r="B43" s="39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59"/>
    </row>
    <row r="44" spans="2:56" s="1" customFormat="1" ht="15">
      <c r="B44" s="39"/>
      <c r="C44" s="63" t="s">
        <v>23</v>
      </c>
      <c r="D44" s="61"/>
      <c r="E44" s="61"/>
      <c r="F44" s="61"/>
      <c r="G44" s="61"/>
      <c r="H44" s="61"/>
      <c r="I44" s="61"/>
      <c r="J44" s="61"/>
      <c r="K44" s="61"/>
      <c r="L44" s="70" t="str">
        <f>IF(K8="","",K8)</f>
        <v>Nový Bor</v>
      </c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3" t="s">
        <v>25</v>
      </c>
      <c r="AJ44" s="61"/>
      <c r="AK44" s="61"/>
      <c r="AL44" s="61"/>
      <c r="AM44" s="354" t="str">
        <f>IF(AN8= "","",AN8)</f>
        <v>13. 11. 2018</v>
      </c>
      <c r="AN44" s="354"/>
      <c r="AO44" s="61"/>
      <c r="AP44" s="61"/>
      <c r="AQ44" s="61"/>
      <c r="AR44" s="59"/>
    </row>
    <row r="45" spans="2:56" s="1" customFormat="1" ht="6.95" customHeight="1">
      <c r="B45" s="39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59"/>
    </row>
    <row r="46" spans="2:56" s="1" customFormat="1" ht="15">
      <c r="B46" s="39"/>
      <c r="C46" s="63" t="s">
        <v>27</v>
      </c>
      <c r="D46" s="61"/>
      <c r="E46" s="61"/>
      <c r="F46" s="61"/>
      <c r="G46" s="61"/>
      <c r="H46" s="61"/>
      <c r="I46" s="61"/>
      <c r="J46" s="61"/>
      <c r="K46" s="61"/>
      <c r="L46" s="64" t="str">
        <f>IF(E11= "","",E11)</f>
        <v>Město N. Bor</v>
      </c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  <c r="AC46" s="61"/>
      <c r="AD46" s="61"/>
      <c r="AE46" s="61"/>
      <c r="AF46" s="61"/>
      <c r="AG46" s="61"/>
      <c r="AH46" s="61"/>
      <c r="AI46" s="63" t="s">
        <v>33</v>
      </c>
      <c r="AJ46" s="61"/>
      <c r="AK46" s="61"/>
      <c r="AL46" s="61"/>
      <c r="AM46" s="344" t="str">
        <f>IF(E17="","",E17)</f>
        <v>R. Voce</v>
      </c>
      <c r="AN46" s="344"/>
      <c r="AO46" s="344"/>
      <c r="AP46" s="344"/>
      <c r="AQ46" s="61"/>
      <c r="AR46" s="59"/>
      <c r="AS46" s="336" t="s">
        <v>51</v>
      </c>
      <c r="AT46" s="337"/>
      <c r="AU46" s="72"/>
      <c r="AV46" s="72"/>
      <c r="AW46" s="72"/>
      <c r="AX46" s="72"/>
      <c r="AY46" s="72"/>
      <c r="AZ46" s="72"/>
      <c r="BA46" s="72"/>
      <c r="BB46" s="72"/>
      <c r="BC46" s="72"/>
      <c r="BD46" s="73"/>
    </row>
    <row r="47" spans="2:56" s="1" customFormat="1" ht="15">
      <c r="B47" s="39"/>
      <c r="C47" s="63" t="s">
        <v>31</v>
      </c>
      <c r="D47" s="61"/>
      <c r="E47" s="61"/>
      <c r="F47" s="61"/>
      <c r="G47" s="61"/>
      <c r="H47" s="61"/>
      <c r="I47" s="61"/>
      <c r="J47" s="61"/>
      <c r="K47" s="61"/>
      <c r="L47" s="64" t="str">
        <f>IF(E14= "Vyplň údaj","",E14)</f>
        <v/>
      </c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59"/>
      <c r="AS47" s="338"/>
      <c r="AT47" s="339"/>
      <c r="AU47" s="74"/>
      <c r="AV47" s="74"/>
      <c r="AW47" s="74"/>
      <c r="AX47" s="74"/>
      <c r="AY47" s="74"/>
      <c r="AZ47" s="74"/>
      <c r="BA47" s="74"/>
      <c r="BB47" s="74"/>
      <c r="BC47" s="74"/>
      <c r="BD47" s="75"/>
    </row>
    <row r="48" spans="2:56" s="1" customFormat="1" ht="10.9" customHeight="1">
      <c r="B48" s="39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59"/>
      <c r="AS48" s="340"/>
      <c r="AT48" s="341"/>
      <c r="AU48" s="40"/>
      <c r="AV48" s="40"/>
      <c r="AW48" s="40"/>
      <c r="AX48" s="40"/>
      <c r="AY48" s="40"/>
      <c r="AZ48" s="40"/>
      <c r="BA48" s="40"/>
      <c r="BB48" s="40"/>
      <c r="BC48" s="40"/>
      <c r="BD48" s="76"/>
    </row>
    <row r="49" spans="1:91" s="1" customFormat="1" ht="29.25" customHeight="1">
      <c r="B49" s="39"/>
      <c r="C49" s="351" t="s">
        <v>52</v>
      </c>
      <c r="D49" s="346"/>
      <c r="E49" s="346"/>
      <c r="F49" s="346"/>
      <c r="G49" s="346"/>
      <c r="H49" s="77"/>
      <c r="I49" s="345" t="s">
        <v>53</v>
      </c>
      <c r="J49" s="346"/>
      <c r="K49" s="346"/>
      <c r="L49" s="346"/>
      <c r="M49" s="346"/>
      <c r="N49" s="346"/>
      <c r="O49" s="346"/>
      <c r="P49" s="346"/>
      <c r="Q49" s="346"/>
      <c r="R49" s="346"/>
      <c r="S49" s="346"/>
      <c r="T49" s="346"/>
      <c r="U49" s="346"/>
      <c r="V49" s="346"/>
      <c r="W49" s="346"/>
      <c r="X49" s="346"/>
      <c r="Y49" s="346"/>
      <c r="Z49" s="346"/>
      <c r="AA49" s="346"/>
      <c r="AB49" s="346"/>
      <c r="AC49" s="346"/>
      <c r="AD49" s="346"/>
      <c r="AE49" s="346"/>
      <c r="AF49" s="346"/>
      <c r="AG49" s="355" t="s">
        <v>54</v>
      </c>
      <c r="AH49" s="346"/>
      <c r="AI49" s="346"/>
      <c r="AJ49" s="346"/>
      <c r="AK49" s="346"/>
      <c r="AL49" s="346"/>
      <c r="AM49" s="346"/>
      <c r="AN49" s="345" t="s">
        <v>55</v>
      </c>
      <c r="AO49" s="346"/>
      <c r="AP49" s="346"/>
      <c r="AQ49" s="78" t="s">
        <v>56</v>
      </c>
      <c r="AR49" s="59"/>
      <c r="AS49" s="79" t="s">
        <v>57</v>
      </c>
      <c r="AT49" s="80" t="s">
        <v>58</v>
      </c>
      <c r="AU49" s="80" t="s">
        <v>59</v>
      </c>
      <c r="AV49" s="80" t="s">
        <v>60</v>
      </c>
      <c r="AW49" s="80" t="s">
        <v>61</v>
      </c>
      <c r="AX49" s="80" t="s">
        <v>62</v>
      </c>
      <c r="AY49" s="80" t="s">
        <v>63</v>
      </c>
      <c r="AZ49" s="80" t="s">
        <v>64</v>
      </c>
      <c r="BA49" s="80" t="s">
        <v>65</v>
      </c>
      <c r="BB49" s="80" t="s">
        <v>66</v>
      </c>
      <c r="BC49" s="80" t="s">
        <v>67</v>
      </c>
      <c r="BD49" s="81" t="s">
        <v>68</v>
      </c>
    </row>
    <row r="50" spans="1:91" s="1" customFormat="1" ht="10.9" customHeight="1">
      <c r="B50" s="39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1"/>
      <c r="AE50" s="61"/>
      <c r="AF50" s="61"/>
      <c r="AG50" s="61"/>
      <c r="AH50" s="61"/>
      <c r="AI50" s="61"/>
      <c r="AJ50" s="61"/>
      <c r="AK50" s="61"/>
      <c r="AL50" s="61"/>
      <c r="AM50" s="61"/>
      <c r="AN50" s="61"/>
      <c r="AO50" s="61"/>
      <c r="AP50" s="61"/>
      <c r="AQ50" s="61"/>
      <c r="AR50" s="59"/>
      <c r="AS50" s="82"/>
      <c r="AT50" s="83"/>
      <c r="AU50" s="83"/>
      <c r="AV50" s="83"/>
      <c r="AW50" s="83"/>
      <c r="AX50" s="83"/>
      <c r="AY50" s="83"/>
      <c r="AZ50" s="83"/>
      <c r="BA50" s="83"/>
      <c r="BB50" s="83"/>
      <c r="BC50" s="83"/>
      <c r="BD50" s="84"/>
    </row>
    <row r="51" spans="1:91" s="4" customFormat="1" ht="32.450000000000003" customHeight="1">
      <c r="B51" s="66"/>
      <c r="C51" s="85" t="s">
        <v>69</v>
      </c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347">
        <f>ROUND(SUM(AG52:AG56),2)</f>
        <v>0</v>
      </c>
      <c r="AH51" s="347"/>
      <c r="AI51" s="347"/>
      <c r="AJ51" s="347"/>
      <c r="AK51" s="347"/>
      <c r="AL51" s="347"/>
      <c r="AM51" s="347"/>
      <c r="AN51" s="348">
        <f t="shared" ref="AN51:AN56" si="0">SUM(AG51,AT51)</f>
        <v>0</v>
      </c>
      <c r="AO51" s="348"/>
      <c r="AP51" s="348"/>
      <c r="AQ51" s="87" t="s">
        <v>21</v>
      </c>
      <c r="AR51" s="69"/>
      <c r="AS51" s="88">
        <f>ROUND(SUM(AS52:AS56),2)</f>
        <v>0</v>
      </c>
      <c r="AT51" s="89">
        <f t="shared" ref="AT51:AT56" si="1">ROUND(SUM(AV51:AW51),2)</f>
        <v>0</v>
      </c>
      <c r="AU51" s="90">
        <f>ROUND(SUM(AU52:AU56),5)</f>
        <v>0</v>
      </c>
      <c r="AV51" s="89">
        <f>ROUND(AZ51*L26,2)</f>
        <v>0</v>
      </c>
      <c r="AW51" s="89">
        <f>ROUND(BA51*L27,2)</f>
        <v>0</v>
      </c>
      <c r="AX51" s="89">
        <f>ROUND(BB51*L26,2)</f>
        <v>0</v>
      </c>
      <c r="AY51" s="89">
        <f>ROUND(BC51*L27,2)</f>
        <v>0</v>
      </c>
      <c r="AZ51" s="89">
        <f>ROUND(SUM(AZ52:AZ56),2)</f>
        <v>0</v>
      </c>
      <c r="BA51" s="89">
        <f>ROUND(SUM(BA52:BA56),2)</f>
        <v>0</v>
      </c>
      <c r="BB51" s="89">
        <f>ROUND(SUM(BB52:BB56),2)</f>
        <v>0</v>
      </c>
      <c r="BC51" s="89">
        <f>ROUND(SUM(BC52:BC56),2)</f>
        <v>0</v>
      </c>
      <c r="BD51" s="91">
        <f>ROUND(SUM(BD52:BD56),2)</f>
        <v>0</v>
      </c>
      <c r="BS51" s="92" t="s">
        <v>70</v>
      </c>
      <c r="BT51" s="92" t="s">
        <v>71</v>
      </c>
      <c r="BU51" s="93" t="s">
        <v>72</v>
      </c>
      <c r="BV51" s="92" t="s">
        <v>73</v>
      </c>
      <c r="BW51" s="92" t="s">
        <v>7</v>
      </c>
      <c r="BX51" s="92" t="s">
        <v>74</v>
      </c>
      <c r="CL51" s="92" t="s">
        <v>21</v>
      </c>
    </row>
    <row r="52" spans="1:91" s="5" customFormat="1" ht="14.45" customHeight="1">
      <c r="A52" s="94" t="s">
        <v>75</v>
      </c>
      <c r="B52" s="95"/>
      <c r="C52" s="96"/>
      <c r="D52" s="350" t="s">
        <v>76</v>
      </c>
      <c r="E52" s="350"/>
      <c r="F52" s="350"/>
      <c r="G52" s="350"/>
      <c r="H52" s="350"/>
      <c r="I52" s="97"/>
      <c r="J52" s="350" t="s">
        <v>77</v>
      </c>
      <c r="K52" s="350"/>
      <c r="L52" s="350"/>
      <c r="M52" s="350"/>
      <c r="N52" s="350"/>
      <c r="O52" s="350"/>
      <c r="P52" s="350"/>
      <c r="Q52" s="350"/>
      <c r="R52" s="350"/>
      <c r="S52" s="350"/>
      <c r="T52" s="350"/>
      <c r="U52" s="350"/>
      <c r="V52" s="350"/>
      <c r="W52" s="350"/>
      <c r="X52" s="350"/>
      <c r="Y52" s="350"/>
      <c r="Z52" s="350"/>
      <c r="AA52" s="350"/>
      <c r="AB52" s="350"/>
      <c r="AC52" s="350"/>
      <c r="AD52" s="350"/>
      <c r="AE52" s="350"/>
      <c r="AF52" s="350"/>
      <c r="AG52" s="342">
        <f>'01 - Stavební část'!J27</f>
        <v>0</v>
      </c>
      <c r="AH52" s="343"/>
      <c r="AI52" s="343"/>
      <c r="AJ52" s="343"/>
      <c r="AK52" s="343"/>
      <c r="AL52" s="343"/>
      <c r="AM52" s="343"/>
      <c r="AN52" s="342">
        <f t="shared" si="0"/>
        <v>0</v>
      </c>
      <c r="AO52" s="343"/>
      <c r="AP52" s="343"/>
      <c r="AQ52" s="98" t="s">
        <v>78</v>
      </c>
      <c r="AR52" s="99"/>
      <c r="AS52" s="100">
        <v>0</v>
      </c>
      <c r="AT52" s="101">
        <f t="shared" si="1"/>
        <v>0</v>
      </c>
      <c r="AU52" s="102">
        <f>'01 - Stavební část'!P103</f>
        <v>0</v>
      </c>
      <c r="AV52" s="101">
        <f>'01 - Stavební část'!J30</f>
        <v>0</v>
      </c>
      <c r="AW52" s="101">
        <f>'01 - Stavební část'!J31</f>
        <v>0</v>
      </c>
      <c r="AX52" s="101">
        <f>'01 - Stavební část'!J32</f>
        <v>0</v>
      </c>
      <c r="AY52" s="101">
        <f>'01 - Stavební část'!J33</f>
        <v>0</v>
      </c>
      <c r="AZ52" s="101">
        <f>'01 - Stavební část'!F30</f>
        <v>0</v>
      </c>
      <c r="BA52" s="101">
        <f>'01 - Stavební část'!F31</f>
        <v>0</v>
      </c>
      <c r="BB52" s="101">
        <f>'01 - Stavební část'!F32</f>
        <v>0</v>
      </c>
      <c r="BC52" s="101">
        <f>'01 - Stavební část'!F33</f>
        <v>0</v>
      </c>
      <c r="BD52" s="103">
        <f>'01 - Stavební část'!F34</f>
        <v>0</v>
      </c>
      <c r="BT52" s="104" t="s">
        <v>79</v>
      </c>
      <c r="BV52" s="104" t="s">
        <v>73</v>
      </c>
      <c r="BW52" s="104" t="s">
        <v>80</v>
      </c>
      <c r="BX52" s="104" t="s">
        <v>7</v>
      </c>
      <c r="CL52" s="104" t="s">
        <v>21</v>
      </c>
      <c r="CM52" s="104" t="s">
        <v>81</v>
      </c>
    </row>
    <row r="53" spans="1:91" s="5" customFormat="1" ht="14.45" customHeight="1">
      <c r="A53" s="94" t="s">
        <v>75</v>
      </c>
      <c r="B53" s="95"/>
      <c r="C53" s="96"/>
      <c r="D53" s="350" t="s">
        <v>82</v>
      </c>
      <c r="E53" s="350"/>
      <c r="F53" s="350"/>
      <c r="G53" s="350"/>
      <c r="H53" s="350"/>
      <c r="I53" s="97"/>
      <c r="J53" s="350" t="s">
        <v>83</v>
      </c>
      <c r="K53" s="350"/>
      <c r="L53" s="350"/>
      <c r="M53" s="350"/>
      <c r="N53" s="350"/>
      <c r="O53" s="350"/>
      <c r="P53" s="350"/>
      <c r="Q53" s="350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42">
        <f>'02 - Ochrana před bleskem'!J27</f>
        <v>0</v>
      </c>
      <c r="AH53" s="343"/>
      <c r="AI53" s="343"/>
      <c r="AJ53" s="343"/>
      <c r="AK53" s="343"/>
      <c r="AL53" s="343"/>
      <c r="AM53" s="343"/>
      <c r="AN53" s="342">
        <f t="shared" si="0"/>
        <v>0</v>
      </c>
      <c r="AO53" s="343"/>
      <c r="AP53" s="343"/>
      <c r="AQ53" s="98" t="s">
        <v>78</v>
      </c>
      <c r="AR53" s="99"/>
      <c r="AS53" s="100">
        <v>0</v>
      </c>
      <c r="AT53" s="101">
        <f t="shared" si="1"/>
        <v>0</v>
      </c>
      <c r="AU53" s="102">
        <f>'02 - Ochrana před bleskem'!P76</f>
        <v>0</v>
      </c>
      <c r="AV53" s="101">
        <f>'02 - Ochrana před bleskem'!J30</f>
        <v>0</v>
      </c>
      <c r="AW53" s="101">
        <f>'02 - Ochrana před bleskem'!J31</f>
        <v>0</v>
      </c>
      <c r="AX53" s="101">
        <f>'02 - Ochrana před bleskem'!J32</f>
        <v>0</v>
      </c>
      <c r="AY53" s="101">
        <f>'02 - Ochrana před bleskem'!J33</f>
        <v>0</v>
      </c>
      <c r="AZ53" s="101">
        <f>'02 - Ochrana před bleskem'!F30</f>
        <v>0</v>
      </c>
      <c r="BA53" s="101">
        <f>'02 - Ochrana před bleskem'!F31</f>
        <v>0</v>
      </c>
      <c r="BB53" s="101">
        <f>'02 - Ochrana před bleskem'!F32</f>
        <v>0</v>
      </c>
      <c r="BC53" s="101">
        <f>'02 - Ochrana před bleskem'!F33</f>
        <v>0</v>
      </c>
      <c r="BD53" s="103">
        <f>'02 - Ochrana před bleskem'!F34</f>
        <v>0</v>
      </c>
      <c r="BT53" s="104" t="s">
        <v>79</v>
      </c>
      <c r="BV53" s="104" t="s">
        <v>73</v>
      </c>
      <c r="BW53" s="104" t="s">
        <v>84</v>
      </c>
      <c r="BX53" s="104" t="s">
        <v>7</v>
      </c>
      <c r="CL53" s="104" t="s">
        <v>21</v>
      </c>
      <c r="CM53" s="104" t="s">
        <v>81</v>
      </c>
    </row>
    <row r="54" spans="1:91" s="5" customFormat="1" ht="14.45" customHeight="1">
      <c r="A54" s="94" t="s">
        <v>75</v>
      </c>
      <c r="B54" s="95"/>
      <c r="C54" s="96"/>
      <c r="D54" s="350" t="s">
        <v>85</v>
      </c>
      <c r="E54" s="350"/>
      <c r="F54" s="350"/>
      <c r="G54" s="350"/>
      <c r="H54" s="350"/>
      <c r="I54" s="97"/>
      <c r="J54" s="350" t="s">
        <v>86</v>
      </c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/>
      <c r="X54" s="350"/>
      <c r="Y54" s="350"/>
      <c r="Z54" s="350"/>
      <c r="AA54" s="350"/>
      <c r="AB54" s="350"/>
      <c r="AC54" s="350"/>
      <c r="AD54" s="350"/>
      <c r="AE54" s="350"/>
      <c r="AF54" s="350"/>
      <c r="AG54" s="342">
        <f>'03 - Venkovní úpravy el.i...'!J27</f>
        <v>0</v>
      </c>
      <c r="AH54" s="343"/>
      <c r="AI54" s="343"/>
      <c r="AJ54" s="343"/>
      <c r="AK54" s="343"/>
      <c r="AL54" s="343"/>
      <c r="AM54" s="343"/>
      <c r="AN54" s="342">
        <f t="shared" si="0"/>
        <v>0</v>
      </c>
      <c r="AO54" s="343"/>
      <c r="AP54" s="343"/>
      <c r="AQ54" s="98" t="s">
        <v>78</v>
      </c>
      <c r="AR54" s="99"/>
      <c r="AS54" s="100">
        <v>0</v>
      </c>
      <c r="AT54" s="101">
        <f t="shared" si="1"/>
        <v>0</v>
      </c>
      <c r="AU54" s="102">
        <f>'03 - Venkovní úpravy el.i...'!P76</f>
        <v>0</v>
      </c>
      <c r="AV54" s="101">
        <f>'03 - Venkovní úpravy el.i...'!J30</f>
        <v>0</v>
      </c>
      <c r="AW54" s="101">
        <f>'03 - Venkovní úpravy el.i...'!J31</f>
        <v>0</v>
      </c>
      <c r="AX54" s="101">
        <f>'03 - Venkovní úpravy el.i...'!J32</f>
        <v>0</v>
      </c>
      <c r="AY54" s="101">
        <f>'03 - Venkovní úpravy el.i...'!J33</f>
        <v>0</v>
      </c>
      <c r="AZ54" s="101">
        <f>'03 - Venkovní úpravy el.i...'!F30</f>
        <v>0</v>
      </c>
      <c r="BA54" s="101">
        <f>'03 - Venkovní úpravy el.i...'!F31</f>
        <v>0</v>
      </c>
      <c r="BB54" s="101">
        <f>'03 - Venkovní úpravy el.i...'!F32</f>
        <v>0</v>
      </c>
      <c r="BC54" s="101">
        <f>'03 - Venkovní úpravy el.i...'!F33</f>
        <v>0</v>
      </c>
      <c r="BD54" s="103">
        <f>'03 - Venkovní úpravy el.i...'!F34</f>
        <v>0</v>
      </c>
      <c r="BT54" s="104" t="s">
        <v>79</v>
      </c>
      <c r="BV54" s="104" t="s">
        <v>73</v>
      </c>
      <c r="BW54" s="104" t="s">
        <v>87</v>
      </c>
      <c r="BX54" s="104" t="s">
        <v>7</v>
      </c>
      <c r="CL54" s="104" t="s">
        <v>21</v>
      </c>
      <c r="CM54" s="104" t="s">
        <v>81</v>
      </c>
    </row>
    <row r="55" spans="1:91" s="5" customFormat="1" ht="14.45" customHeight="1">
      <c r="A55" s="94" t="s">
        <v>75</v>
      </c>
      <c r="B55" s="95"/>
      <c r="C55" s="96"/>
      <c r="D55" s="350" t="s">
        <v>88</v>
      </c>
      <c r="E55" s="350"/>
      <c r="F55" s="350"/>
      <c r="G55" s="350"/>
      <c r="H55" s="350"/>
      <c r="I55" s="97"/>
      <c r="J55" s="350" t="s">
        <v>89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42">
        <f>'04 - střešní plášť'!J27</f>
        <v>0</v>
      </c>
      <c r="AH55" s="343"/>
      <c r="AI55" s="343"/>
      <c r="AJ55" s="343"/>
      <c r="AK55" s="343"/>
      <c r="AL55" s="343"/>
      <c r="AM55" s="343"/>
      <c r="AN55" s="342">
        <f t="shared" si="0"/>
        <v>0</v>
      </c>
      <c r="AO55" s="343"/>
      <c r="AP55" s="343"/>
      <c r="AQ55" s="98" t="s">
        <v>78</v>
      </c>
      <c r="AR55" s="99"/>
      <c r="AS55" s="100">
        <v>0</v>
      </c>
      <c r="AT55" s="101">
        <f t="shared" si="1"/>
        <v>0</v>
      </c>
      <c r="AU55" s="102">
        <f>'04 - střešní plášť'!P76</f>
        <v>0</v>
      </c>
      <c r="AV55" s="101">
        <f>'04 - střešní plášť'!J30</f>
        <v>0</v>
      </c>
      <c r="AW55" s="101">
        <f>'04 - střešní plášť'!J31</f>
        <v>0</v>
      </c>
      <c r="AX55" s="101">
        <f>'04 - střešní plášť'!J32</f>
        <v>0</v>
      </c>
      <c r="AY55" s="101">
        <f>'04 - střešní plášť'!J33</f>
        <v>0</v>
      </c>
      <c r="AZ55" s="101">
        <f>'04 - střešní plášť'!F30</f>
        <v>0</v>
      </c>
      <c r="BA55" s="101">
        <f>'04 - střešní plášť'!F31</f>
        <v>0</v>
      </c>
      <c r="BB55" s="101">
        <f>'04 - střešní plášť'!F32</f>
        <v>0</v>
      </c>
      <c r="BC55" s="101">
        <f>'04 - střešní plášť'!F33</f>
        <v>0</v>
      </c>
      <c r="BD55" s="103">
        <f>'04 - střešní plášť'!F34</f>
        <v>0</v>
      </c>
      <c r="BT55" s="104" t="s">
        <v>79</v>
      </c>
      <c r="BV55" s="104" t="s">
        <v>73</v>
      </c>
      <c r="BW55" s="104" t="s">
        <v>90</v>
      </c>
      <c r="BX55" s="104" t="s">
        <v>7</v>
      </c>
      <c r="CL55" s="104" t="s">
        <v>21</v>
      </c>
      <c r="CM55" s="104" t="s">
        <v>81</v>
      </c>
    </row>
    <row r="56" spans="1:91" s="5" customFormat="1" ht="14.45" customHeight="1">
      <c r="A56" s="94" t="s">
        <v>75</v>
      </c>
      <c r="B56" s="95"/>
      <c r="C56" s="96"/>
      <c r="D56" s="350" t="s">
        <v>91</v>
      </c>
      <c r="E56" s="350"/>
      <c r="F56" s="350"/>
      <c r="G56" s="350"/>
      <c r="H56" s="350"/>
      <c r="I56" s="97"/>
      <c r="J56" s="350" t="s">
        <v>92</v>
      </c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42">
        <f>'05 - VRN'!J27</f>
        <v>0</v>
      </c>
      <c r="AH56" s="343"/>
      <c r="AI56" s="343"/>
      <c r="AJ56" s="343"/>
      <c r="AK56" s="343"/>
      <c r="AL56" s="343"/>
      <c r="AM56" s="343"/>
      <c r="AN56" s="342">
        <f t="shared" si="0"/>
        <v>0</v>
      </c>
      <c r="AO56" s="343"/>
      <c r="AP56" s="343"/>
      <c r="AQ56" s="98" t="s">
        <v>78</v>
      </c>
      <c r="AR56" s="99"/>
      <c r="AS56" s="105">
        <v>0</v>
      </c>
      <c r="AT56" s="106">
        <f t="shared" si="1"/>
        <v>0</v>
      </c>
      <c r="AU56" s="107">
        <f>'05 - VRN'!P81</f>
        <v>0</v>
      </c>
      <c r="AV56" s="106">
        <f>'05 - VRN'!J30</f>
        <v>0</v>
      </c>
      <c r="AW56" s="106">
        <f>'05 - VRN'!J31</f>
        <v>0</v>
      </c>
      <c r="AX56" s="106">
        <f>'05 - VRN'!J32</f>
        <v>0</v>
      </c>
      <c r="AY56" s="106">
        <f>'05 - VRN'!J33</f>
        <v>0</v>
      </c>
      <c r="AZ56" s="106">
        <f>'05 - VRN'!F30</f>
        <v>0</v>
      </c>
      <c r="BA56" s="106">
        <f>'05 - VRN'!F31</f>
        <v>0</v>
      </c>
      <c r="BB56" s="106">
        <f>'05 - VRN'!F32</f>
        <v>0</v>
      </c>
      <c r="BC56" s="106">
        <f>'05 - VRN'!F33</f>
        <v>0</v>
      </c>
      <c r="BD56" s="108">
        <f>'05 - VRN'!F34</f>
        <v>0</v>
      </c>
      <c r="BT56" s="104" t="s">
        <v>79</v>
      </c>
      <c r="BV56" s="104" t="s">
        <v>73</v>
      </c>
      <c r="BW56" s="104" t="s">
        <v>93</v>
      </c>
      <c r="BX56" s="104" t="s">
        <v>7</v>
      </c>
      <c r="CL56" s="104" t="s">
        <v>21</v>
      </c>
      <c r="CM56" s="104" t="s">
        <v>81</v>
      </c>
    </row>
    <row r="57" spans="1:91" s="1" customFormat="1" ht="30" customHeight="1">
      <c r="B57" s="39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59"/>
    </row>
    <row r="58" spans="1:91" s="1" customFormat="1" ht="6.95" customHeight="1"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  <c r="AR58" s="59"/>
    </row>
  </sheetData>
  <sheetProtection algorithmName="SHA-512" hashValue="uCg/9fYHwnMVfjgM3WvAcAIvzTagsWXumPOgwRjXKO6dXfNXTSktg7o5Zdvy8sg/zWnVxL4fbZsqPvxPU3I5sw==" saltValue="bM5z6lMhSLnZCXeRNjoEVkECI5pXUUzbdmCy1r2kHDRpe4LpPX/HxwirkavCrcFIGyag9Rt5zprC7y7IGV+L6A==" spinCount="100000" sheet="1" objects="1" scenarios="1" formatColumns="0" formatRows="0"/>
  <mergeCells count="57">
    <mergeCell ref="D55:H55"/>
    <mergeCell ref="J55:AF55"/>
    <mergeCell ref="D56:H56"/>
    <mergeCell ref="J56:AF56"/>
    <mergeCell ref="D52:H52"/>
    <mergeCell ref="D53:H53"/>
    <mergeCell ref="J53:AF53"/>
    <mergeCell ref="D54:H54"/>
    <mergeCell ref="J54:AF54"/>
    <mergeCell ref="C49:G49"/>
    <mergeCell ref="L42:AO42"/>
    <mergeCell ref="AM44:AN44"/>
    <mergeCell ref="I49:AF49"/>
    <mergeCell ref="AG49:AM49"/>
    <mergeCell ref="L30:O30"/>
    <mergeCell ref="AK30:AO30"/>
    <mergeCell ref="K6:AO6"/>
    <mergeCell ref="J52:AF52"/>
    <mergeCell ref="W29:AE29"/>
    <mergeCell ref="AK29:AO29"/>
    <mergeCell ref="L26:O26"/>
    <mergeCell ref="W26:AE26"/>
    <mergeCell ref="AK26:AO26"/>
    <mergeCell ref="L27:O27"/>
    <mergeCell ref="W27:AE27"/>
    <mergeCell ref="AK27:AO27"/>
    <mergeCell ref="AN54:AP54"/>
    <mergeCell ref="AG54:AM54"/>
    <mergeCell ref="AN55:AP55"/>
    <mergeCell ref="AG55:AM55"/>
    <mergeCell ref="AN56:AP56"/>
    <mergeCell ref="AG56:AM56"/>
    <mergeCell ref="AS46:AT48"/>
    <mergeCell ref="AN53:AP53"/>
    <mergeCell ref="AN52:AP52"/>
    <mergeCell ref="AM46:AP46"/>
    <mergeCell ref="AN49:AP49"/>
    <mergeCell ref="AG52:AM52"/>
    <mergeCell ref="AG53:AM53"/>
    <mergeCell ref="AG51:AM51"/>
    <mergeCell ref="AN51:AP51"/>
    <mergeCell ref="BE5:BE32"/>
    <mergeCell ref="W30:AE30"/>
    <mergeCell ref="X32:AB32"/>
    <mergeCell ref="AK32:AO32"/>
    <mergeCell ref="AR2:BE2"/>
    <mergeCell ref="K5:AO5"/>
    <mergeCell ref="W28:AE28"/>
    <mergeCell ref="AK28:AO28"/>
    <mergeCell ref="L29:O29"/>
    <mergeCell ref="L28:O28"/>
    <mergeCell ref="E14:AJ14"/>
    <mergeCell ref="E20:AN20"/>
    <mergeCell ref="AK23:AO23"/>
    <mergeCell ref="L25:O25"/>
    <mergeCell ref="W25:AE25"/>
    <mergeCell ref="AK25:AO25"/>
  </mergeCells>
  <hyperlinks>
    <hyperlink ref="K1:S1" location="C2" display="1) Rekapitulace stavby"/>
    <hyperlink ref="W1:AI1" location="C51" display="2) Rekapitulace objektů stavby a soupisů prací"/>
    <hyperlink ref="A52" location="'01 - Stavební část'!C2" display="/"/>
    <hyperlink ref="A53" location="'02 - Ochrana před bleskem'!C2" display="/"/>
    <hyperlink ref="A54" location="'03 - Venkovní úpravy el.i...'!C2" display="/"/>
    <hyperlink ref="A55" location="'04 - střešní plášť'!C2" display="/"/>
    <hyperlink ref="A56" location="'05 - VRN'!C2" display="/"/>
  </hyperlinks>
  <pageMargins left="0.58333330000000005" right="0.33" top="0.58333330000000005" bottom="0.58333330000000005" header="0" footer="0.28000000000000003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896"/>
  <sheetViews>
    <sheetView showGridLines="0" tabSelected="1" view="pageBreakPreview" zoomScaleNormal="100" zoomScaleSheetLayoutView="100" workbookViewId="0">
      <pane ySplit="1" topLeftCell="A867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10.6640625" customWidth="1"/>
    <col min="9" max="9" width="10.83203125" style="109" customWidth="1"/>
    <col min="10" max="10" width="20.1640625" customWidth="1"/>
    <col min="11" max="11" width="15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94</v>
      </c>
      <c r="G1" s="360" t="s">
        <v>95</v>
      </c>
      <c r="H1" s="360"/>
      <c r="I1" s="113"/>
      <c r="J1" s="112" t="s">
        <v>96</v>
      </c>
      <c r="K1" s="111" t="s">
        <v>97</v>
      </c>
      <c r="L1" s="112" t="s">
        <v>98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2" t="s">
        <v>80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61" t="str">
        <f>'Rekapitulace stavby'!K6</f>
        <v>Snížení energetické náročnosti obj. ŠD č.p. 355</v>
      </c>
      <c r="F7" s="362"/>
      <c r="G7" s="362"/>
      <c r="H7" s="362"/>
      <c r="I7" s="115"/>
      <c r="J7" s="27"/>
      <c r="K7" s="29"/>
    </row>
    <row r="8" spans="1:70" s="1" customFormat="1" ht="15">
      <c r="B8" s="39"/>
      <c r="C8" s="40"/>
      <c r="D8" s="35" t="s">
        <v>100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101</v>
      </c>
      <c r="F9" s="364"/>
      <c r="G9" s="364"/>
      <c r="H9" s="364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13. 11. 2018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32" t="s">
        <v>21</v>
      </c>
      <c r="F24" s="332"/>
      <c r="G24" s="332"/>
      <c r="H24" s="33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ROUND(J103,2)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ROUND(SUM(BE103:BE895), 2)</f>
        <v>0</v>
      </c>
      <c r="G30" s="40"/>
      <c r="H30" s="40"/>
      <c r="I30" s="129">
        <v>0.21</v>
      </c>
      <c r="J30" s="128">
        <f>ROUND(ROUND((SUM(BE103:BE895)),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ROUND(SUM(BF103:BF895), 2)</f>
        <v>0</v>
      </c>
      <c r="G31" s="40"/>
      <c r="H31" s="40"/>
      <c r="I31" s="129">
        <v>0.15</v>
      </c>
      <c r="J31" s="128">
        <f>ROUND(ROUND((SUM(BF103:BF895)),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ROUND(SUM(BG103:BG895),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ROUND(SUM(BH103:BH895),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ROUND(SUM(BI103:BI895),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61" t="str">
        <f>E7</f>
        <v>Snížení energetické náročnosti obj. ŠD č.p. 355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100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63" t="str">
        <f>E9</f>
        <v>01 - Stavební část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Nový Bor</v>
      </c>
      <c r="G49" s="40"/>
      <c r="H49" s="40"/>
      <c r="I49" s="117" t="s">
        <v>25</v>
      </c>
      <c r="J49" s="118" t="str">
        <f>IF(J12="","",J12)</f>
        <v>13. 11. 2018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N. Bor</v>
      </c>
      <c r="G51" s="40"/>
      <c r="H51" s="40"/>
      <c r="I51" s="117" t="s">
        <v>33</v>
      </c>
      <c r="J51" s="332" t="str">
        <f>E21</f>
        <v>R. Voce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5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J103</f>
        <v>0</v>
      </c>
      <c r="K56" s="43"/>
      <c r="AU56" s="22" t="s">
        <v>106</v>
      </c>
    </row>
    <row r="57" spans="2:47" s="7" customFormat="1" ht="24.95" customHeight="1">
      <c r="B57" s="147"/>
      <c r="C57" s="148"/>
      <c r="D57" s="149" t="s">
        <v>107</v>
      </c>
      <c r="E57" s="150"/>
      <c r="F57" s="150"/>
      <c r="G57" s="150"/>
      <c r="H57" s="150"/>
      <c r="I57" s="151"/>
      <c r="J57" s="152">
        <f>J104</f>
        <v>0</v>
      </c>
      <c r="K57" s="153"/>
    </row>
    <row r="58" spans="2:47" s="8" customFormat="1" ht="19.899999999999999" customHeight="1">
      <c r="B58" s="154"/>
      <c r="C58" s="155"/>
      <c r="D58" s="156" t="s">
        <v>108</v>
      </c>
      <c r="E58" s="157"/>
      <c r="F58" s="157"/>
      <c r="G58" s="157"/>
      <c r="H58" s="157"/>
      <c r="I58" s="158"/>
      <c r="J58" s="159">
        <f>J105</f>
        <v>0</v>
      </c>
      <c r="K58" s="160"/>
    </row>
    <row r="59" spans="2:47" s="8" customFormat="1" ht="19.899999999999999" customHeight="1">
      <c r="B59" s="154"/>
      <c r="C59" s="155"/>
      <c r="D59" s="156" t="s">
        <v>109</v>
      </c>
      <c r="E59" s="157"/>
      <c r="F59" s="157"/>
      <c r="G59" s="157"/>
      <c r="H59" s="157"/>
      <c r="I59" s="158"/>
      <c r="J59" s="159">
        <f>J136</f>
        <v>0</v>
      </c>
      <c r="K59" s="160"/>
    </row>
    <row r="60" spans="2:47" s="8" customFormat="1" ht="14.85" customHeight="1">
      <c r="B60" s="154"/>
      <c r="C60" s="155"/>
      <c r="D60" s="156" t="s">
        <v>110</v>
      </c>
      <c r="E60" s="157"/>
      <c r="F60" s="157"/>
      <c r="G60" s="157"/>
      <c r="H60" s="157"/>
      <c r="I60" s="158"/>
      <c r="J60" s="159">
        <f>J143</f>
        <v>0</v>
      </c>
      <c r="K60" s="160"/>
    </row>
    <row r="61" spans="2:47" s="8" customFormat="1" ht="19.899999999999999" customHeight="1">
      <c r="B61" s="154"/>
      <c r="C61" s="155"/>
      <c r="D61" s="156" t="s">
        <v>111</v>
      </c>
      <c r="E61" s="157"/>
      <c r="F61" s="157"/>
      <c r="G61" s="157"/>
      <c r="H61" s="157"/>
      <c r="I61" s="158"/>
      <c r="J61" s="159">
        <f>J150</f>
        <v>0</v>
      </c>
      <c r="K61" s="160"/>
    </row>
    <row r="62" spans="2:47" s="8" customFormat="1" ht="19.899999999999999" customHeight="1">
      <c r="B62" s="154"/>
      <c r="C62" s="155"/>
      <c r="D62" s="156" t="s">
        <v>112</v>
      </c>
      <c r="E62" s="157"/>
      <c r="F62" s="157"/>
      <c r="G62" s="157"/>
      <c r="H62" s="157"/>
      <c r="I62" s="158"/>
      <c r="J62" s="159">
        <f>J160</f>
        <v>0</v>
      </c>
      <c r="K62" s="160"/>
    </row>
    <row r="63" spans="2:47" s="8" customFormat="1" ht="19.899999999999999" customHeight="1">
      <c r="B63" s="154"/>
      <c r="C63" s="155"/>
      <c r="D63" s="156" t="s">
        <v>113</v>
      </c>
      <c r="E63" s="157"/>
      <c r="F63" s="157"/>
      <c r="G63" s="157"/>
      <c r="H63" s="157"/>
      <c r="I63" s="158"/>
      <c r="J63" s="159">
        <f>J292</f>
        <v>0</v>
      </c>
      <c r="K63" s="160"/>
    </row>
    <row r="64" spans="2:47" s="8" customFormat="1" ht="19.899999999999999" customHeight="1">
      <c r="B64" s="154"/>
      <c r="C64" s="155"/>
      <c r="D64" s="156" t="s">
        <v>114</v>
      </c>
      <c r="E64" s="157"/>
      <c r="F64" s="157"/>
      <c r="G64" s="157"/>
      <c r="H64" s="157"/>
      <c r="I64" s="158"/>
      <c r="J64" s="159">
        <f>J441</f>
        <v>0</v>
      </c>
      <c r="K64" s="160"/>
    </row>
    <row r="65" spans="2:11" s="8" customFormat="1" ht="19.899999999999999" customHeight="1">
      <c r="B65" s="154"/>
      <c r="C65" s="155"/>
      <c r="D65" s="156" t="s">
        <v>115</v>
      </c>
      <c r="E65" s="157"/>
      <c r="F65" s="157"/>
      <c r="G65" s="157"/>
      <c r="H65" s="157"/>
      <c r="I65" s="158"/>
      <c r="J65" s="159">
        <f>J463</f>
        <v>0</v>
      </c>
      <c r="K65" s="160"/>
    </row>
    <row r="66" spans="2:11" s="7" customFormat="1" ht="24.95" customHeight="1">
      <c r="B66" s="147"/>
      <c r="C66" s="148"/>
      <c r="D66" s="149" t="s">
        <v>116</v>
      </c>
      <c r="E66" s="150"/>
      <c r="F66" s="150"/>
      <c r="G66" s="150"/>
      <c r="H66" s="150"/>
      <c r="I66" s="151"/>
      <c r="J66" s="152">
        <f>J469</f>
        <v>0</v>
      </c>
      <c r="K66" s="153"/>
    </row>
    <row r="67" spans="2:11" s="8" customFormat="1" ht="19.899999999999999" customHeight="1">
      <c r="B67" s="154"/>
      <c r="C67" s="155"/>
      <c r="D67" s="156" t="s">
        <v>117</v>
      </c>
      <c r="E67" s="157"/>
      <c r="F67" s="157"/>
      <c r="G67" s="157"/>
      <c r="H67" s="157"/>
      <c r="I67" s="158"/>
      <c r="J67" s="159">
        <f>J470</f>
        <v>0</v>
      </c>
      <c r="K67" s="160"/>
    </row>
    <row r="68" spans="2:11" s="8" customFormat="1" ht="19.899999999999999" customHeight="1">
      <c r="B68" s="154"/>
      <c r="C68" s="155"/>
      <c r="D68" s="156" t="s">
        <v>118</v>
      </c>
      <c r="E68" s="157"/>
      <c r="F68" s="157"/>
      <c r="G68" s="157"/>
      <c r="H68" s="157"/>
      <c r="I68" s="158"/>
      <c r="J68" s="159">
        <f>J491</f>
        <v>0</v>
      </c>
      <c r="K68" s="160"/>
    </row>
    <row r="69" spans="2:11" s="8" customFormat="1" ht="19.899999999999999" customHeight="1">
      <c r="B69" s="154"/>
      <c r="C69" s="155"/>
      <c r="D69" s="156" t="s">
        <v>119</v>
      </c>
      <c r="E69" s="157"/>
      <c r="F69" s="157"/>
      <c r="G69" s="157"/>
      <c r="H69" s="157"/>
      <c r="I69" s="158"/>
      <c r="J69" s="159">
        <f>J512</f>
        <v>0</v>
      </c>
      <c r="K69" s="160"/>
    </row>
    <row r="70" spans="2:11" s="8" customFormat="1" ht="19.899999999999999" customHeight="1">
      <c r="B70" s="154"/>
      <c r="C70" s="155"/>
      <c r="D70" s="156" t="s">
        <v>120</v>
      </c>
      <c r="E70" s="157"/>
      <c r="F70" s="157"/>
      <c r="G70" s="157"/>
      <c r="H70" s="157"/>
      <c r="I70" s="158"/>
      <c r="J70" s="159">
        <f>J557</f>
        <v>0</v>
      </c>
      <c r="K70" s="160"/>
    </row>
    <row r="71" spans="2:11" s="8" customFormat="1" ht="19.899999999999999" customHeight="1">
      <c r="B71" s="154"/>
      <c r="C71" s="155"/>
      <c r="D71" s="156" t="s">
        <v>121</v>
      </c>
      <c r="E71" s="157"/>
      <c r="F71" s="157"/>
      <c r="G71" s="157"/>
      <c r="H71" s="157"/>
      <c r="I71" s="158"/>
      <c r="J71" s="159">
        <f>J564</f>
        <v>0</v>
      </c>
      <c r="K71" s="160"/>
    </row>
    <row r="72" spans="2:11" s="8" customFormat="1" ht="19.899999999999999" customHeight="1">
      <c r="B72" s="154"/>
      <c r="C72" s="155"/>
      <c r="D72" s="156" t="s">
        <v>122</v>
      </c>
      <c r="E72" s="157"/>
      <c r="F72" s="157"/>
      <c r="G72" s="157"/>
      <c r="H72" s="157"/>
      <c r="I72" s="158"/>
      <c r="J72" s="159">
        <f>J567</f>
        <v>0</v>
      </c>
      <c r="K72" s="160"/>
    </row>
    <row r="73" spans="2:11" s="8" customFormat="1" ht="19.899999999999999" customHeight="1">
      <c r="B73" s="154"/>
      <c r="C73" s="155"/>
      <c r="D73" s="156" t="s">
        <v>123</v>
      </c>
      <c r="E73" s="157"/>
      <c r="F73" s="157"/>
      <c r="G73" s="157"/>
      <c r="H73" s="157"/>
      <c r="I73" s="158"/>
      <c r="J73" s="159">
        <f>J579</f>
        <v>0</v>
      </c>
      <c r="K73" s="160"/>
    </row>
    <row r="74" spans="2:11" s="8" customFormat="1" ht="19.899999999999999" customHeight="1">
      <c r="B74" s="154"/>
      <c r="C74" s="155"/>
      <c r="D74" s="156" t="s">
        <v>124</v>
      </c>
      <c r="E74" s="157"/>
      <c r="F74" s="157"/>
      <c r="G74" s="157"/>
      <c r="H74" s="157"/>
      <c r="I74" s="158"/>
      <c r="J74" s="159">
        <f>J638</f>
        <v>0</v>
      </c>
      <c r="K74" s="160"/>
    </row>
    <row r="75" spans="2:11" s="8" customFormat="1" ht="19.899999999999999" customHeight="1">
      <c r="B75" s="154"/>
      <c r="C75" s="155"/>
      <c r="D75" s="156" t="s">
        <v>125</v>
      </c>
      <c r="E75" s="157"/>
      <c r="F75" s="157"/>
      <c r="G75" s="157"/>
      <c r="H75" s="157"/>
      <c r="I75" s="158"/>
      <c r="J75" s="159">
        <f>J653</f>
        <v>0</v>
      </c>
      <c r="K75" s="160"/>
    </row>
    <row r="76" spans="2:11" s="8" customFormat="1" ht="19.899999999999999" customHeight="1">
      <c r="B76" s="154"/>
      <c r="C76" s="155"/>
      <c r="D76" s="156" t="s">
        <v>126</v>
      </c>
      <c r="E76" s="157"/>
      <c r="F76" s="157"/>
      <c r="G76" s="157"/>
      <c r="H76" s="157"/>
      <c r="I76" s="158"/>
      <c r="J76" s="159">
        <f>J729</f>
        <v>0</v>
      </c>
      <c r="K76" s="160"/>
    </row>
    <row r="77" spans="2:11" s="8" customFormat="1" ht="19.899999999999999" customHeight="1">
      <c r="B77" s="154"/>
      <c r="C77" s="155"/>
      <c r="D77" s="156" t="s">
        <v>127</v>
      </c>
      <c r="E77" s="157"/>
      <c r="F77" s="157"/>
      <c r="G77" s="157"/>
      <c r="H77" s="157"/>
      <c r="I77" s="158"/>
      <c r="J77" s="159">
        <f>J737</f>
        <v>0</v>
      </c>
      <c r="K77" s="160"/>
    </row>
    <row r="78" spans="2:11" s="8" customFormat="1" ht="19.899999999999999" customHeight="1">
      <c r="B78" s="154"/>
      <c r="C78" s="155"/>
      <c r="D78" s="156" t="s">
        <v>128</v>
      </c>
      <c r="E78" s="157"/>
      <c r="F78" s="157"/>
      <c r="G78" s="157"/>
      <c r="H78" s="157"/>
      <c r="I78" s="158"/>
      <c r="J78" s="159">
        <f>J798</f>
        <v>0</v>
      </c>
      <c r="K78" s="160"/>
    </row>
    <row r="79" spans="2:11" s="8" customFormat="1" ht="19.899999999999999" customHeight="1">
      <c r="B79" s="154"/>
      <c r="C79" s="155"/>
      <c r="D79" s="156" t="s">
        <v>129</v>
      </c>
      <c r="E79" s="157"/>
      <c r="F79" s="157"/>
      <c r="G79" s="157"/>
      <c r="H79" s="157"/>
      <c r="I79" s="158"/>
      <c r="J79" s="159">
        <f>J819</f>
        <v>0</v>
      </c>
      <c r="K79" s="160"/>
    </row>
    <row r="80" spans="2:11" s="8" customFormat="1" ht="19.899999999999999" customHeight="1">
      <c r="B80" s="154"/>
      <c r="C80" s="155"/>
      <c r="D80" s="156" t="s">
        <v>130</v>
      </c>
      <c r="E80" s="157"/>
      <c r="F80" s="157"/>
      <c r="G80" s="157"/>
      <c r="H80" s="157"/>
      <c r="I80" s="158"/>
      <c r="J80" s="159">
        <f>J828</f>
        <v>0</v>
      </c>
      <c r="K80" s="160"/>
    </row>
    <row r="81" spans="2:12" s="8" customFormat="1" ht="19.899999999999999" customHeight="1">
      <c r="B81" s="154"/>
      <c r="C81" s="155"/>
      <c r="D81" s="156" t="s">
        <v>131</v>
      </c>
      <c r="E81" s="157"/>
      <c r="F81" s="157"/>
      <c r="G81" s="157"/>
      <c r="H81" s="157"/>
      <c r="I81" s="158"/>
      <c r="J81" s="159">
        <f>J840</f>
        <v>0</v>
      </c>
      <c r="K81" s="160"/>
    </row>
    <row r="82" spans="2:12" s="8" customFormat="1" ht="19.899999999999999" customHeight="1">
      <c r="B82" s="154"/>
      <c r="C82" s="155"/>
      <c r="D82" s="156" t="s">
        <v>132</v>
      </c>
      <c r="E82" s="157"/>
      <c r="F82" s="157"/>
      <c r="G82" s="157"/>
      <c r="H82" s="157"/>
      <c r="I82" s="158"/>
      <c r="J82" s="159">
        <f>J871</f>
        <v>0</v>
      </c>
      <c r="K82" s="160"/>
    </row>
    <row r="83" spans="2:12" s="8" customFormat="1" ht="19.899999999999999" customHeight="1">
      <c r="B83" s="154"/>
      <c r="C83" s="155"/>
      <c r="D83" s="156" t="s">
        <v>133</v>
      </c>
      <c r="E83" s="157"/>
      <c r="F83" s="157"/>
      <c r="G83" s="157"/>
      <c r="H83" s="157"/>
      <c r="I83" s="158"/>
      <c r="J83" s="159">
        <f>J882</f>
        <v>0</v>
      </c>
      <c r="K83" s="160"/>
    </row>
    <row r="84" spans="2:12" s="1" customFormat="1" ht="21.75" customHeight="1">
      <c r="B84" s="39"/>
      <c r="C84" s="40"/>
      <c r="D84" s="40"/>
      <c r="E84" s="40"/>
      <c r="F84" s="40"/>
      <c r="G84" s="40"/>
      <c r="H84" s="40"/>
      <c r="I84" s="116"/>
      <c r="J84" s="40"/>
      <c r="K84" s="43"/>
    </row>
    <row r="85" spans="2:12" s="1" customFormat="1" ht="6.95" customHeight="1">
      <c r="B85" s="54"/>
      <c r="C85" s="55"/>
      <c r="D85" s="55"/>
      <c r="E85" s="55"/>
      <c r="F85" s="55"/>
      <c r="G85" s="55"/>
      <c r="H85" s="55"/>
      <c r="I85" s="137"/>
      <c r="J85" s="55"/>
      <c r="K85" s="56"/>
    </row>
    <row r="89" spans="2:12" s="1" customFormat="1" ht="6.95" customHeight="1">
      <c r="B89" s="57"/>
      <c r="C89" s="58"/>
      <c r="D89" s="58"/>
      <c r="E89" s="58"/>
      <c r="F89" s="58"/>
      <c r="G89" s="58"/>
      <c r="H89" s="58"/>
      <c r="I89" s="140"/>
      <c r="J89" s="58"/>
      <c r="K89" s="58"/>
      <c r="L89" s="59"/>
    </row>
    <row r="90" spans="2:12" s="1" customFormat="1" ht="36.950000000000003" customHeight="1">
      <c r="B90" s="39"/>
      <c r="C90" s="60" t="s">
        <v>134</v>
      </c>
      <c r="D90" s="61"/>
      <c r="E90" s="61"/>
      <c r="F90" s="61"/>
      <c r="G90" s="61"/>
      <c r="H90" s="61"/>
      <c r="I90" s="161"/>
      <c r="J90" s="61"/>
      <c r="K90" s="61"/>
      <c r="L90" s="59"/>
    </row>
    <row r="91" spans="2:12" s="1" customFormat="1" ht="6.95" customHeight="1">
      <c r="B91" s="39"/>
      <c r="C91" s="61"/>
      <c r="D91" s="61"/>
      <c r="E91" s="61"/>
      <c r="F91" s="61"/>
      <c r="G91" s="61"/>
      <c r="H91" s="61"/>
      <c r="I91" s="161"/>
      <c r="J91" s="61"/>
      <c r="K91" s="61"/>
      <c r="L91" s="59"/>
    </row>
    <row r="92" spans="2:12" s="1" customFormat="1" ht="14.45" customHeight="1">
      <c r="B92" s="39"/>
      <c r="C92" s="63" t="s">
        <v>18</v>
      </c>
      <c r="D92" s="61"/>
      <c r="E92" s="61"/>
      <c r="F92" s="61"/>
      <c r="G92" s="61"/>
      <c r="H92" s="61"/>
      <c r="I92" s="161"/>
      <c r="J92" s="61"/>
      <c r="K92" s="61"/>
      <c r="L92" s="59"/>
    </row>
    <row r="93" spans="2:12" s="1" customFormat="1" ht="14.45" customHeight="1">
      <c r="B93" s="39"/>
      <c r="C93" s="61"/>
      <c r="D93" s="61"/>
      <c r="E93" s="357" t="str">
        <f>E7</f>
        <v>Snížení energetické náročnosti obj. ŠD č.p. 355</v>
      </c>
      <c r="F93" s="358"/>
      <c r="G93" s="358"/>
      <c r="H93" s="358"/>
      <c r="I93" s="161"/>
      <c r="J93" s="61"/>
      <c r="K93" s="61"/>
      <c r="L93" s="59"/>
    </row>
    <row r="94" spans="2:12" s="1" customFormat="1" ht="14.45" customHeight="1">
      <c r="B94" s="39"/>
      <c r="C94" s="63" t="s">
        <v>100</v>
      </c>
      <c r="D94" s="61"/>
      <c r="E94" s="61"/>
      <c r="F94" s="61"/>
      <c r="G94" s="61"/>
      <c r="H94" s="61"/>
      <c r="I94" s="161"/>
      <c r="J94" s="61"/>
      <c r="K94" s="61"/>
      <c r="L94" s="59"/>
    </row>
    <row r="95" spans="2:12" s="1" customFormat="1" ht="16.149999999999999" customHeight="1">
      <c r="B95" s="39"/>
      <c r="C95" s="61"/>
      <c r="D95" s="61"/>
      <c r="E95" s="352" t="str">
        <f>E9</f>
        <v>01 - Stavební část</v>
      </c>
      <c r="F95" s="359"/>
      <c r="G95" s="359"/>
      <c r="H95" s="359"/>
      <c r="I95" s="161"/>
      <c r="J95" s="61"/>
      <c r="K95" s="61"/>
      <c r="L95" s="59"/>
    </row>
    <row r="96" spans="2:12" s="1" customFormat="1" ht="6.95" customHeight="1">
      <c r="B96" s="39"/>
      <c r="C96" s="61"/>
      <c r="D96" s="61"/>
      <c r="E96" s="61"/>
      <c r="F96" s="61"/>
      <c r="G96" s="61"/>
      <c r="H96" s="61"/>
      <c r="I96" s="161"/>
      <c r="J96" s="61"/>
      <c r="K96" s="61"/>
      <c r="L96" s="59"/>
    </row>
    <row r="97" spans="2:65" s="1" customFormat="1" ht="18" customHeight="1">
      <c r="B97" s="39"/>
      <c r="C97" s="63" t="s">
        <v>23</v>
      </c>
      <c r="D97" s="61"/>
      <c r="E97" s="61"/>
      <c r="F97" s="162" t="str">
        <f>F12</f>
        <v>Nový Bor</v>
      </c>
      <c r="G97" s="61"/>
      <c r="H97" s="61"/>
      <c r="I97" s="163" t="s">
        <v>25</v>
      </c>
      <c r="J97" s="71" t="str">
        <f>IF(J12="","",J12)</f>
        <v>13. 11. 2018</v>
      </c>
      <c r="K97" s="61"/>
      <c r="L97" s="59"/>
    </row>
    <row r="98" spans="2:65" s="1" customFormat="1" ht="6.95" customHeight="1">
      <c r="B98" s="39"/>
      <c r="C98" s="61"/>
      <c r="D98" s="61"/>
      <c r="E98" s="61"/>
      <c r="F98" s="61"/>
      <c r="G98" s="61"/>
      <c r="H98" s="61"/>
      <c r="I98" s="161"/>
      <c r="J98" s="61"/>
      <c r="K98" s="61"/>
      <c r="L98" s="59"/>
    </row>
    <row r="99" spans="2:65" s="1" customFormat="1" ht="15">
      <c r="B99" s="39"/>
      <c r="C99" s="63" t="s">
        <v>27</v>
      </c>
      <c r="D99" s="61"/>
      <c r="E99" s="61"/>
      <c r="F99" s="162" t="str">
        <f>E15</f>
        <v>Město N. Bor</v>
      </c>
      <c r="G99" s="61"/>
      <c r="H99" s="61"/>
      <c r="I99" s="163" t="s">
        <v>33</v>
      </c>
      <c r="J99" s="162" t="str">
        <f>E21</f>
        <v>R. Voce</v>
      </c>
      <c r="K99" s="61"/>
      <c r="L99" s="59"/>
    </row>
    <row r="100" spans="2:65" s="1" customFormat="1" ht="14.45" customHeight="1">
      <c r="B100" s="39"/>
      <c r="C100" s="63" t="s">
        <v>31</v>
      </c>
      <c r="D100" s="61"/>
      <c r="E100" s="61"/>
      <c r="F100" s="162" t="str">
        <f>IF(E18="","",E18)</f>
        <v/>
      </c>
      <c r="G100" s="61"/>
      <c r="H100" s="61"/>
      <c r="I100" s="161"/>
      <c r="J100" s="61"/>
      <c r="K100" s="61"/>
      <c r="L100" s="59"/>
    </row>
    <row r="101" spans="2:65" s="1" customFormat="1" ht="10.35" customHeight="1">
      <c r="B101" s="39"/>
      <c r="C101" s="61"/>
      <c r="D101" s="61"/>
      <c r="E101" s="61"/>
      <c r="F101" s="61"/>
      <c r="G101" s="61"/>
      <c r="H101" s="61"/>
      <c r="I101" s="161"/>
      <c r="J101" s="61"/>
      <c r="K101" s="61"/>
      <c r="L101" s="59"/>
    </row>
    <row r="102" spans="2:65" s="9" customFormat="1" ht="29.25" customHeight="1">
      <c r="B102" s="164"/>
      <c r="C102" s="165" t="s">
        <v>135</v>
      </c>
      <c r="D102" s="166" t="s">
        <v>56</v>
      </c>
      <c r="E102" s="166" t="s">
        <v>52</v>
      </c>
      <c r="F102" s="166" t="s">
        <v>136</v>
      </c>
      <c r="G102" s="166" t="s">
        <v>137</v>
      </c>
      <c r="H102" s="166" t="s">
        <v>138</v>
      </c>
      <c r="I102" s="167" t="s">
        <v>139</v>
      </c>
      <c r="J102" s="166" t="s">
        <v>104</v>
      </c>
      <c r="K102" s="168" t="s">
        <v>140</v>
      </c>
      <c r="L102" s="169"/>
      <c r="M102" s="79" t="s">
        <v>141</v>
      </c>
      <c r="N102" s="80" t="s">
        <v>41</v>
      </c>
      <c r="O102" s="80" t="s">
        <v>142</v>
      </c>
      <c r="P102" s="80" t="s">
        <v>143</v>
      </c>
      <c r="Q102" s="80" t="s">
        <v>144</v>
      </c>
      <c r="R102" s="80" t="s">
        <v>145</v>
      </c>
      <c r="S102" s="80" t="s">
        <v>146</v>
      </c>
      <c r="T102" s="81" t="s">
        <v>147</v>
      </c>
    </row>
    <row r="103" spans="2:65" s="1" customFormat="1" ht="29.25" customHeight="1">
      <c r="B103" s="39"/>
      <c r="C103" s="85" t="s">
        <v>105</v>
      </c>
      <c r="D103" s="61"/>
      <c r="E103" s="61"/>
      <c r="F103" s="61"/>
      <c r="G103" s="61"/>
      <c r="H103" s="61"/>
      <c r="I103" s="161"/>
      <c r="J103" s="170">
        <f>BK103</f>
        <v>0</v>
      </c>
      <c r="K103" s="61"/>
      <c r="L103" s="59"/>
      <c r="M103" s="82"/>
      <c r="N103" s="83"/>
      <c r="O103" s="83"/>
      <c r="P103" s="171">
        <f>P104+P469</f>
        <v>0</v>
      </c>
      <c r="Q103" s="83"/>
      <c r="R103" s="171">
        <f>R104+R469</f>
        <v>52.345506650000011</v>
      </c>
      <c r="S103" s="83"/>
      <c r="T103" s="172">
        <f>T104+T469</f>
        <v>66.783121600000001</v>
      </c>
      <c r="AT103" s="22" t="s">
        <v>70</v>
      </c>
      <c r="AU103" s="22" t="s">
        <v>106</v>
      </c>
      <c r="BK103" s="173">
        <f>BK104+BK469</f>
        <v>0</v>
      </c>
    </row>
    <row r="104" spans="2:65" s="10" customFormat="1" ht="37.35" customHeight="1">
      <c r="B104" s="174"/>
      <c r="C104" s="175"/>
      <c r="D104" s="176" t="s">
        <v>70</v>
      </c>
      <c r="E104" s="177" t="s">
        <v>148</v>
      </c>
      <c r="F104" s="177" t="s">
        <v>149</v>
      </c>
      <c r="G104" s="175"/>
      <c r="H104" s="175"/>
      <c r="I104" s="178"/>
      <c r="J104" s="179">
        <f>BK104</f>
        <v>0</v>
      </c>
      <c r="K104" s="175"/>
      <c r="L104" s="180"/>
      <c r="M104" s="181"/>
      <c r="N104" s="182"/>
      <c r="O104" s="182"/>
      <c r="P104" s="183">
        <f>P105+P136+P150+P160+P292+P441+P463</f>
        <v>0</v>
      </c>
      <c r="Q104" s="182"/>
      <c r="R104" s="183">
        <f>R105+R136+R150+R160+R292+R441+R463</f>
        <v>39.13258324000001</v>
      </c>
      <c r="S104" s="182"/>
      <c r="T104" s="184">
        <f>T105+T136+T150+T160+T292+T441+T463</f>
        <v>63.100040999999997</v>
      </c>
      <c r="AR104" s="185" t="s">
        <v>79</v>
      </c>
      <c r="AT104" s="186" t="s">
        <v>70</v>
      </c>
      <c r="AU104" s="186" t="s">
        <v>71</v>
      </c>
      <c r="AY104" s="185" t="s">
        <v>150</v>
      </c>
      <c r="BK104" s="187">
        <f>BK105+BK136+BK150+BK160+BK292+BK441+BK463</f>
        <v>0</v>
      </c>
    </row>
    <row r="105" spans="2:65" s="10" customFormat="1" ht="19.899999999999999" customHeight="1">
      <c r="B105" s="174"/>
      <c r="C105" s="175"/>
      <c r="D105" s="176" t="s">
        <v>70</v>
      </c>
      <c r="E105" s="188" t="s">
        <v>79</v>
      </c>
      <c r="F105" s="188" t="s">
        <v>151</v>
      </c>
      <c r="G105" s="175"/>
      <c r="H105" s="175"/>
      <c r="I105" s="178"/>
      <c r="J105" s="189">
        <f>BK105</f>
        <v>0</v>
      </c>
      <c r="K105" s="175"/>
      <c r="L105" s="180"/>
      <c r="M105" s="181"/>
      <c r="N105" s="182"/>
      <c r="O105" s="182"/>
      <c r="P105" s="183">
        <f>SUM(P106:P135)</f>
        <v>0</v>
      </c>
      <c r="Q105" s="182"/>
      <c r="R105" s="183">
        <f>SUM(R106:R135)</f>
        <v>5.94</v>
      </c>
      <c r="S105" s="182"/>
      <c r="T105" s="184">
        <f>SUM(T106:T135)</f>
        <v>3.0091000000000001</v>
      </c>
      <c r="AR105" s="185" t="s">
        <v>79</v>
      </c>
      <c r="AT105" s="186" t="s">
        <v>70</v>
      </c>
      <c r="AU105" s="186" t="s">
        <v>79</v>
      </c>
      <c r="AY105" s="185" t="s">
        <v>150</v>
      </c>
      <c r="BK105" s="187">
        <f>SUM(BK106:BK135)</f>
        <v>0</v>
      </c>
    </row>
    <row r="106" spans="2:65" s="1" customFormat="1" ht="22.9" customHeight="1">
      <c r="B106" s="39"/>
      <c r="C106" s="190" t="s">
        <v>79</v>
      </c>
      <c r="D106" s="190" t="s">
        <v>152</v>
      </c>
      <c r="E106" s="191" t="s">
        <v>153</v>
      </c>
      <c r="F106" s="192" t="s">
        <v>154</v>
      </c>
      <c r="G106" s="193" t="s">
        <v>155</v>
      </c>
      <c r="H106" s="194">
        <v>7.62</v>
      </c>
      <c r="I106" s="195"/>
      <c r="J106" s="196">
        <f>ROUND(I106*H106,2)</f>
        <v>0</v>
      </c>
      <c r="K106" s="192" t="s">
        <v>156</v>
      </c>
      <c r="L106" s="59"/>
      <c r="M106" s="197" t="s">
        <v>21</v>
      </c>
      <c r="N106" s="198" t="s">
        <v>42</v>
      </c>
      <c r="O106" s="40"/>
      <c r="P106" s="199">
        <f>O106*H106</f>
        <v>0</v>
      </c>
      <c r="Q106" s="199">
        <v>0</v>
      </c>
      <c r="R106" s="199">
        <f>Q106*H106</f>
        <v>0</v>
      </c>
      <c r="S106" s="199">
        <v>0.255</v>
      </c>
      <c r="T106" s="200">
        <f>S106*H106</f>
        <v>1.9431</v>
      </c>
      <c r="AR106" s="22" t="s">
        <v>157</v>
      </c>
      <c r="AT106" s="22" t="s">
        <v>152</v>
      </c>
      <c r="AU106" s="22" t="s">
        <v>81</v>
      </c>
      <c r="AY106" s="22" t="s">
        <v>150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79</v>
      </c>
      <c r="BK106" s="201">
        <f>ROUND(I106*H106,2)</f>
        <v>0</v>
      </c>
      <c r="BL106" s="22" t="s">
        <v>157</v>
      </c>
      <c r="BM106" s="22" t="s">
        <v>158</v>
      </c>
    </row>
    <row r="107" spans="2:65" s="1" customFormat="1" ht="27">
      <c r="B107" s="39"/>
      <c r="C107" s="61"/>
      <c r="D107" s="202" t="s">
        <v>159</v>
      </c>
      <c r="E107" s="61"/>
      <c r="F107" s="203" t="s">
        <v>160</v>
      </c>
      <c r="G107" s="61"/>
      <c r="H107" s="61"/>
      <c r="I107" s="161"/>
      <c r="J107" s="61"/>
      <c r="K107" s="61"/>
      <c r="L107" s="59"/>
      <c r="M107" s="204"/>
      <c r="N107" s="40"/>
      <c r="O107" s="40"/>
      <c r="P107" s="40"/>
      <c r="Q107" s="40"/>
      <c r="R107" s="40"/>
      <c r="S107" s="40"/>
      <c r="T107" s="76"/>
      <c r="AT107" s="22" t="s">
        <v>159</v>
      </c>
      <c r="AU107" s="22" t="s">
        <v>81</v>
      </c>
    </row>
    <row r="108" spans="2:65" s="11" customFormat="1">
      <c r="B108" s="205"/>
      <c r="C108" s="206"/>
      <c r="D108" s="202" t="s">
        <v>161</v>
      </c>
      <c r="E108" s="207" t="s">
        <v>21</v>
      </c>
      <c r="F108" s="208" t="s">
        <v>162</v>
      </c>
      <c r="G108" s="206"/>
      <c r="H108" s="209">
        <v>7.62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161</v>
      </c>
      <c r="AU108" s="215" t="s">
        <v>81</v>
      </c>
      <c r="AV108" s="11" t="s">
        <v>81</v>
      </c>
      <c r="AW108" s="11" t="s">
        <v>35</v>
      </c>
      <c r="AX108" s="11" t="s">
        <v>79</v>
      </c>
      <c r="AY108" s="215" t="s">
        <v>150</v>
      </c>
    </row>
    <row r="109" spans="2:65" s="1" customFormat="1" ht="22.9" customHeight="1">
      <c r="B109" s="39"/>
      <c r="C109" s="190" t="s">
        <v>81</v>
      </c>
      <c r="D109" s="190" t="s">
        <v>152</v>
      </c>
      <c r="E109" s="191" t="s">
        <v>163</v>
      </c>
      <c r="F109" s="192" t="s">
        <v>164</v>
      </c>
      <c r="G109" s="193" t="s">
        <v>155</v>
      </c>
      <c r="H109" s="194">
        <v>4.0999999999999996</v>
      </c>
      <c r="I109" s="195"/>
      <c r="J109" s="196">
        <f>ROUND(I109*H109,2)</f>
        <v>0</v>
      </c>
      <c r="K109" s="192" t="s">
        <v>156</v>
      </c>
      <c r="L109" s="59"/>
      <c r="M109" s="197" t="s">
        <v>21</v>
      </c>
      <c r="N109" s="198" t="s">
        <v>42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0.26</v>
      </c>
      <c r="T109" s="200">
        <f>S109*H109</f>
        <v>1.0659999999999998</v>
      </c>
      <c r="AR109" s="22" t="s">
        <v>157</v>
      </c>
      <c r="AT109" s="22" t="s">
        <v>152</v>
      </c>
      <c r="AU109" s="22" t="s">
        <v>81</v>
      </c>
      <c r="AY109" s="22" t="s">
        <v>150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79</v>
      </c>
      <c r="BK109" s="201">
        <f>ROUND(I109*H109,2)</f>
        <v>0</v>
      </c>
      <c r="BL109" s="22" t="s">
        <v>157</v>
      </c>
      <c r="BM109" s="22" t="s">
        <v>165</v>
      </c>
    </row>
    <row r="110" spans="2:65" s="1" customFormat="1" ht="54">
      <c r="B110" s="39"/>
      <c r="C110" s="61"/>
      <c r="D110" s="202" t="s">
        <v>159</v>
      </c>
      <c r="E110" s="61"/>
      <c r="F110" s="203" t="s">
        <v>166</v>
      </c>
      <c r="G110" s="61"/>
      <c r="H110" s="61"/>
      <c r="I110" s="161"/>
      <c r="J110" s="61"/>
      <c r="K110" s="61"/>
      <c r="L110" s="59"/>
      <c r="M110" s="204"/>
      <c r="N110" s="40"/>
      <c r="O110" s="40"/>
      <c r="P110" s="40"/>
      <c r="Q110" s="40"/>
      <c r="R110" s="40"/>
      <c r="S110" s="40"/>
      <c r="T110" s="76"/>
      <c r="AT110" s="22" t="s">
        <v>159</v>
      </c>
      <c r="AU110" s="22" t="s">
        <v>81</v>
      </c>
    </row>
    <row r="111" spans="2:65" s="11" customFormat="1">
      <c r="B111" s="205"/>
      <c r="C111" s="206"/>
      <c r="D111" s="202" t="s">
        <v>161</v>
      </c>
      <c r="E111" s="207" t="s">
        <v>21</v>
      </c>
      <c r="F111" s="208" t="s">
        <v>167</v>
      </c>
      <c r="G111" s="206"/>
      <c r="H111" s="209">
        <v>4.0999999999999996</v>
      </c>
      <c r="I111" s="210"/>
      <c r="J111" s="206"/>
      <c r="K111" s="206"/>
      <c r="L111" s="211"/>
      <c r="M111" s="212"/>
      <c r="N111" s="213"/>
      <c r="O111" s="213"/>
      <c r="P111" s="213"/>
      <c r="Q111" s="213"/>
      <c r="R111" s="213"/>
      <c r="S111" s="213"/>
      <c r="T111" s="214"/>
      <c r="AT111" s="215" t="s">
        <v>161</v>
      </c>
      <c r="AU111" s="215" t="s">
        <v>81</v>
      </c>
      <c r="AV111" s="11" t="s">
        <v>81</v>
      </c>
      <c r="AW111" s="11" t="s">
        <v>35</v>
      </c>
      <c r="AX111" s="11" t="s">
        <v>79</v>
      </c>
      <c r="AY111" s="215" t="s">
        <v>150</v>
      </c>
    </row>
    <row r="112" spans="2:65" s="1" customFormat="1" ht="22.9" customHeight="1">
      <c r="B112" s="39"/>
      <c r="C112" s="190" t="s">
        <v>168</v>
      </c>
      <c r="D112" s="190" t="s">
        <v>152</v>
      </c>
      <c r="E112" s="191" t="s">
        <v>169</v>
      </c>
      <c r="F112" s="192" t="s">
        <v>170</v>
      </c>
      <c r="G112" s="193" t="s">
        <v>171</v>
      </c>
      <c r="H112" s="194">
        <v>2.8079999999999998</v>
      </c>
      <c r="I112" s="195"/>
      <c r="J112" s="196">
        <f>ROUND(I112*H112,2)</f>
        <v>0</v>
      </c>
      <c r="K112" s="192" t="s">
        <v>156</v>
      </c>
      <c r="L112" s="59"/>
      <c r="M112" s="197" t="s">
        <v>21</v>
      </c>
      <c r="N112" s="198" t="s">
        <v>42</v>
      </c>
      <c r="O112" s="40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22" t="s">
        <v>157</v>
      </c>
      <c r="AT112" s="22" t="s">
        <v>152</v>
      </c>
      <c r="AU112" s="22" t="s">
        <v>81</v>
      </c>
      <c r="AY112" s="22" t="s">
        <v>150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22" t="s">
        <v>79</v>
      </c>
      <c r="BK112" s="201">
        <f>ROUND(I112*H112,2)</f>
        <v>0</v>
      </c>
      <c r="BL112" s="22" t="s">
        <v>157</v>
      </c>
      <c r="BM112" s="22" t="s">
        <v>172</v>
      </c>
    </row>
    <row r="113" spans="2:65" s="1" customFormat="1" ht="27">
      <c r="B113" s="39"/>
      <c r="C113" s="61"/>
      <c r="D113" s="202" t="s">
        <v>159</v>
      </c>
      <c r="E113" s="61"/>
      <c r="F113" s="203" t="s">
        <v>173</v>
      </c>
      <c r="G113" s="61"/>
      <c r="H113" s="61"/>
      <c r="I113" s="161"/>
      <c r="J113" s="61"/>
      <c r="K113" s="61"/>
      <c r="L113" s="59"/>
      <c r="M113" s="204"/>
      <c r="N113" s="40"/>
      <c r="O113" s="40"/>
      <c r="P113" s="40"/>
      <c r="Q113" s="40"/>
      <c r="R113" s="40"/>
      <c r="S113" s="40"/>
      <c r="T113" s="76"/>
      <c r="AT113" s="22" t="s">
        <v>159</v>
      </c>
      <c r="AU113" s="22" t="s">
        <v>81</v>
      </c>
    </row>
    <row r="114" spans="2:65" s="11" customFormat="1">
      <c r="B114" s="205"/>
      <c r="C114" s="206"/>
      <c r="D114" s="202" t="s">
        <v>161</v>
      </c>
      <c r="E114" s="207" t="s">
        <v>21</v>
      </c>
      <c r="F114" s="208" t="s">
        <v>174</v>
      </c>
      <c r="G114" s="206"/>
      <c r="H114" s="209">
        <v>2.8079999999999998</v>
      </c>
      <c r="I114" s="210"/>
      <c r="J114" s="206"/>
      <c r="K114" s="206"/>
      <c r="L114" s="211"/>
      <c r="M114" s="212"/>
      <c r="N114" s="213"/>
      <c r="O114" s="213"/>
      <c r="P114" s="213"/>
      <c r="Q114" s="213"/>
      <c r="R114" s="213"/>
      <c r="S114" s="213"/>
      <c r="T114" s="214"/>
      <c r="AT114" s="215" t="s">
        <v>161</v>
      </c>
      <c r="AU114" s="215" t="s">
        <v>81</v>
      </c>
      <c r="AV114" s="11" t="s">
        <v>81</v>
      </c>
      <c r="AW114" s="11" t="s">
        <v>35</v>
      </c>
      <c r="AX114" s="11" t="s">
        <v>79</v>
      </c>
      <c r="AY114" s="215" t="s">
        <v>150</v>
      </c>
    </row>
    <row r="115" spans="2:65" s="1" customFormat="1" ht="22.9" customHeight="1">
      <c r="B115" s="39"/>
      <c r="C115" s="190" t="s">
        <v>157</v>
      </c>
      <c r="D115" s="190" t="s">
        <v>152</v>
      </c>
      <c r="E115" s="191" t="s">
        <v>175</v>
      </c>
      <c r="F115" s="192" t="s">
        <v>176</v>
      </c>
      <c r="G115" s="193" t="s">
        <v>171</v>
      </c>
      <c r="H115" s="194">
        <v>0.5</v>
      </c>
      <c r="I115" s="195"/>
      <c r="J115" s="196">
        <f>ROUND(I115*H115,2)</f>
        <v>0</v>
      </c>
      <c r="K115" s="192" t="s">
        <v>156</v>
      </c>
      <c r="L115" s="59"/>
      <c r="M115" s="197" t="s">
        <v>21</v>
      </c>
      <c r="N115" s="198" t="s">
        <v>42</v>
      </c>
      <c r="O115" s="40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AR115" s="22" t="s">
        <v>157</v>
      </c>
      <c r="AT115" s="22" t="s">
        <v>152</v>
      </c>
      <c r="AU115" s="22" t="s">
        <v>81</v>
      </c>
      <c r="AY115" s="22" t="s">
        <v>150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2" t="s">
        <v>79</v>
      </c>
      <c r="BK115" s="201">
        <f>ROUND(I115*H115,2)</f>
        <v>0</v>
      </c>
      <c r="BL115" s="22" t="s">
        <v>157</v>
      </c>
      <c r="BM115" s="22" t="s">
        <v>177</v>
      </c>
    </row>
    <row r="116" spans="2:65" s="1" customFormat="1" ht="27">
      <c r="B116" s="39"/>
      <c r="C116" s="61"/>
      <c r="D116" s="202" t="s">
        <v>159</v>
      </c>
      <c r="E116" s="61"/>
      <c r="F116" s="203" t="s">
        <v>178</v>
      </c>
      <c r="G116" s="61"/>
      <c r="H116" s="61"/>
      <c r="I116" s="161"/>
      <c r="J116" s="61"/>
      <c r="K116" s="61"/>
      <c r="L116" s="59"/>
      <c r="M116" s="204"/>
      <c r="N116" s="40"/>
      <c r="O116" s="40"/>
      <c r="P116" s="40"/>
      <c r="Q116" s="40"/>
      <c r="R116" s="40"/>
      <c r="S116" s="40"/>
      <c r="T116" s="76"/>
      <c r="AT116" s="22" t="s">
        <v>159</v>
      </c>
      <c r="AU116" s="22" t="s">
        <v>81</v>
      </c>
    </row>
    <row r="117" spans="2:65" s="11" customFormat="1">
      <c r="B117" s="205"/>
      <c r="C117" s="206"/>
      <c r="D117" s="202" t="s">
        <v>161</v>
      </c>
      <c r="E117" s="207" t="s">
        <v>21</v>
      </c>
      <c r="F117" s="208" t="s">
        <v>179</v>
      </c>
      <c r="G117" s="206"/>
      <c r="H117" s="209">
        <v>0.5</v>
      </c>
      <c r="I117" s="210"/>
      <c r="J117" s="206"/>
      <c r="K117" s="206"/>
      <c r="L117" s="211"/>
      <c r="M117" s="212"/>
      <c r="N117" s="213"/>
      <c r="O117" s="213"/>
      <c r="P117" s="213"/>
      <c r="Q117" s="213"/>
      <c r="R117" s="213"/>
      <c r="S117" s="213"/>
      <c r="T117" s="214"/>
      <c r="AT117" s="215" t="s">
        <v>161</v>
      </c>
      <c r="AU117" s="215" t="s">
        <v>81</v>
      </c>
      <c r="AV117" s="11" t="s">
        <v>81</v>
      </c>
      <c r="AW117" s="11" t="s">
        <v>35</v>
      </c>
      <c r="AX117" s="11" t="s">
        <v>79</v>
      </c>
      <c r="AY117" s="215" t="s">
        <v>150</v>
      </c>
    </row>
    <row r="118" spans="2:65" s="1" customFormat="1" ht="22.9" customHeight="1">
      <c r="B118" s="39"/>
      <c r="C118" s="190" t="s">
        <v>180</v>
      </c>
      <c r="D118" s="190" t="s">
        <v>152</v>
      </c>
      <c r="E118" s="191" t="s">
        <v>181</v>
      </c>
      <c r="F118" s="192" t="s">
        <v>182</v>
      </c>
      <c r="G118" s="193" t="s">
        <v>171</v>
      </c>
      <c r="H118" s="194">
        <v>3.3</v>
      </c>
      <c r="I118" s="195"/>
      <c r="J118" s="196">
        <f>ROUND(I118*H118,2)</f>
        <v>0</v>
      </c>
      <c r="K118" s="192" t="s">
        <v>156</v>
      </c>
      <c r="L118" s="59"/>
      <c r="M118" s="197" t="s">
        <v>21</v>
      </c>
      <c r="N118" s="198" t="s">
        <v>42</v>
      </c>
      <c r="O118" s="40"/>
      <c r="P118" s="199">
        <f>O118*H118</f>
        <v>0</v>
      </c>
      <c r="Q118" s="199">
        <v>0</v>
      </c>
      <c r="R118" s="199">
        <f>Q118*H118</f>
        <v>0</v>
      </c>
      <c r="S118" s="199">
        <v>0</v>
      </c>
      <c r="T118" s="200">
        <f>S118*H118</f>
        <v>0</v>
      </c>
      <c r="AR118" s="22" t="s">
        <v>157</v>
      </c>
      <c r="AT118" s="22" t="s">
        <v>152</v>
      </c>
      <c r="AU118" s="22" t="s">
        <v>81</v>
      </c>
      <c r="AY118" s="22" t="s">
        <v>150</v>
      </c>
      <c r="BE118" s="201">
        <f>IF(N118="základní",J118,0)</f>
        <v>0</v>
      </c>
      <c r="BF118" s="201">
        <f>IF(N118="snížená",J118,0)</f>
        <v>0</v>
      </c>
      <c r="BG118" s="201">
        <f>IF(N118="zákl. přenesená",J118,0)</f>
        <v>0</v>
      </c>
      <c r="BH118" s="201">
        <f>IF(N118="sníž. přenesená",J118,0)</f>
        <v>0</v>
      </c>
      <c r="BI118" s="201">
        <f>IF(N118="nulová",J118,0)</f>
        <v>0</v>
      </c>
      <c r="BJ118" s="22" t="s">
        <v>79</v>
      </c>
      <c r="BK118" s="201">
        <f>ROUND(I118*H118,2)</f>
        <v>0</v>
      </c>
      <c r="BL118" s="22" t="s">
        <v>157</v>
      </c>
      <c r="BM118" s="22" t="s">
        <v>183</v>
      </c>
    </row>
    <row r="119" spans="2:65" s="1" customFormat="1">
      <c r="B119" s="39"/>
      <c r="C119" s="61"/>
      <c r="D119" s="202" t="s">
        <v>159</v>
      </c>
      <c r="E119" s="61"/>
      <c r="F119" s="203" t="s">
        <v>182</v>
      </c>
      <c r="G119" s="61"/>
      <c r="H119" s="61"/>
      <c r="I119" s="161"/>
      <c r="J119" s="61"/>
      <c r="K119" s="61"/>
      <c r="L119" s="59"/>
      <c r="M119" s="204"/>
      <c r="N119" s="40"/>
      <c r="O119" s="40"/>
      <c r="P119" s="40"/>
      <c r="Q119" s="40"/>
      <c r="R119" s="40"/>
      <c r="S119" s="40"/>
      <c r="T119" s="76"/>
      <c r="AT119" s="22" t="s">
        <v>159</v>
      </c>
      <c r="AU119" s="22" t="s">
        <v>81</v>
      </c>
    </row>
    <row r="120" spans="2:65" s="1" customFormat="1" ht="22.9" customHeight="1">
      <c r="B120" s="39"/>
      <c r="C120" s="190" t="s">
        <v>184</v>
      </c>
      <c r="D120" s="190" t="s">
        <v>152</v>
      </c>
      <c r="E120" s="191" t="s">
        <v>185</v>
      </c>
      <c r="F120" s="192" t="s">
        <v>186</v>
      </c>
      <c r="G120" s="193" t="s">
        <v>171</v>
      </c>
      <c r="H120" s="194">
        <v>16.5</v>
      </c>
      <c r="I120" s="195"/>
      <c r="J120" s="196">
        <f>ROUND(I120*H120,2)</f>
        <v>0</v>
      </c>
      <c r="K120" s="192" t="s">
        <v>156</v>
      </c>
      <c r="L120" s="59"/>
      <c r="M120" s="197" t="s">
        <v>21</v>
      </c>
      <c r="N120" s="198" t="s">
        <v>42</v>
      </c>
      <c r="O120" s="40"/>
      <c r="P120" s="199">
        <f>O120*H120</f>
        <v>0</v>
      </c>
      <c r="Q120" s="199">
        <v>0</v>
      </c>
      <c r="R120" s="199">
        <f>Q120*H120</f>
        <v>0</v>
      </c>
      <c r="S120" s="199">
        <v>0</v>
      </c>
      <c r="T120" s="200">
        <f>S120*H120</f>
        <v>0</v>
      </c>
      <c r="AR120" s="22" t="s">
        <v>157</v>
      </c>
      <c r="AT120" s="22" t="s">
        <v>152</v>
      </c>
      <c r="AU120" s="22" t="s">
        <v>81</v>
      </c>
      <c r="AY120" s="22" t="s">
        <v>150</v>
      </c>
      <c r="BE120" s="201">
        <f>IF(N120="základní",J120,0)</f>
        <v>0</v>
      </c>
      <c r="BF120" s="201">
        <f>IF(N120="snížená",J120,0)</f>
        <v>0</v>
      </c>
      <c r="BG120" s="201">
        <f>IF(N120="zákl. přenesená",J120,0)</f>
        <v>0</v>
      </c>
      <c r="BH120" s="201">
        <f>IF(N120="sníž. přenesená",J120,0)</f>
        <v>0</v>
      </c>
      <c r="BI120" s="201">
        <f>IF(N120="nulová",J120,0)</f>
        <v>0</v>
      </c>
      <c r="BJ120" s="22" t="s">
        <v>79</v>
      </c>
      <c r="BK120" s="201">
        <f>ROUND(I120*H120,2)</f>
        <v>0</v>
      </c>
      <c r="BL120" s="22" t="s">
        <v>157</v>
      </c>
      <c r="BM120" s="22" t="s">
        <v>187</v>
      </c>
    </row>
    <row r="121" spans="2:65" s="1" customFormat="1" ht="27">
      <c r="B121" s="39"/>
      <c r="C121" s="61"/>
      <c r="D121" s="202" t="s">
        <v>159</v>
      </c>
      <c r="E121" s="61"/>
      <c r="F121" s="203" t="s">
        <v>186</v>
      </c>
      <c r="G121" s="61"/>
      <c r="H121" s="61"/>
      <c r="I121" s="161"/>
      <c r="J121" s="61"/>
      <c r="K121" s="61"/>
      <c r="L121" s="59"/>
      <c r="M121" s="204"/>
      <c r="N121" s="40"/>
      <c r="O121" s="40"/>
      <c r="P121" s="40"/>
      <c r="Q121" s="40"/>
      <c r="R121" s="40"/>
      <c r="S121" s="40"/>
      <c r="T121" s="76"/>
      <c r="AT121" s="22" t="s">
        <v>159</v>
      </c>
      <c r="AU121" s="22" t="s">
        <v>81</v>
      </c>
    </row>
    <row r="122" spans="2:65" s="11" customFormat="1">
      <c r="B122" s="205"/>
      <c r="C122" s="206"/>
      <c r="D122" s="202" t="s">
        <v>161</v>
      </c>
      <c r="E122" s="207" t="s">
        <v>21</v>
      </c>
      <c r="F122" s="208" t="s">
        <v>188</v>
      </c>
      <c r="G122" s="206"/>
      <c r="H122" s="209">
        <v>3.3</v>
      </c>
      <c r="I122" s="210"/>
      <c r="J122" s="206"/>
      <c r="K122" s="206"/>
      <c r="L122" s="211"/>
      <c r="M122" s="212"/>
      <c r="N122" s="213"/>
      <c r="O122" s="213"/>
      <c r="P122" s="213"/>
      <c r="Q122" s="213"/>
      <c r="R122" s="213"/>
      <c r="S122" s="213"/>
      <c r="T122" s="214"/>
      <c r="AT122" s="215" t="s">
        <v>161</v>
      </c>
      <c r="AU122" s="215" t="s">
        <v>81</v>
      </c>
      <c r="AV122" s="11" t="s">
        <v>81</v>
      </c>
      <c r="AW122" s="11" t="s">
        <v>35</v>
      </c>
      <c r="AX122" s="11" t="s">
        <v>79</v>
      </c>
      <c r="AY122" s="215" t="s">
        <v>150</v>
      </c>
    </row>
    <row r="123" spans="2:65" s="11" customFormat="1">
      <c r="B123" s="205"/>
      <c r="C123" s="206"/>
      <c r="D123" s="202" t="s">
        <v>161</v>
      </c>
      <c r="E123" s="206"/>
      <c r="F123" s="208" t="s">
        <v>189</v>
      </c>
      <c r="G123" s="206"/>
      <c r="H123" s="209">
        <v>16.5</v>
      </c>
      <c r="I123" s="210"/>
      <c r="J123" s="206"/>
      <c r="K123" s="206"/>
      <c r="L123" s="211"/>
      <c r="M123" s="212"/>
      <c r="N123" s="213"/>
      <c r="O123" s="213"/>
      <c r="P123" s="213"/>
      <c r="Q123" s="213"/>
      <c r="R123" s="213"/>
      <c r="S123" s="213"/>
      <c r="T123" s="214"/>
      <c r="AT123" s="215" t="s">
        <v>161</v>
      </c>
      <c r="AU123" s="215" t="s">
        <v>81</v>
      </c>
      <c r="AV123" s="11" t="s">
        <v>81</v>
      </c>
      <c r="AW123" s="11" t="s">
        <v>6</v>
      </c>
      <c r="AX123" s="11" t="s">
        <v>79</v>
      </c>
      <c r="AY123" s="215" t="s">
        <v>150</v>
      </c>
    </row>
    <row r="124" spans="2:65" s="1" customFormat="1" ht="14.45" customHeight="1">
      <c r="B124" s="39"/>
      <c r="C124" s="190" t="s">
        <v>190</v>
      </c>
      <c r="D124" s="190" t="s">
        <v>152</v>
      </c>
      <c r="E124" s="191" t="s">
        <v>191</v>
      </c>
      <c r="F124" s="192" t="s">
        <v>192</v>
      </c>
      <c r="G124" s="193" t="s">
        <v>171</v>
      </c>
      <c r="H124" s="194">
        <v>3.3</v>
      </c>
      <c r="I124" s="195"/>
      <c r="J124" s="196">
        <f>ROUND(I124*H124,2)</f>
        <v>0</v>
      </c>
      <c r="K124" s="192" t="s">
        <v>156</v>
      </c>
      <c r="L124" s="59"/>
      <c r="M124" s="197" t="s">
        <v>21</v>
      </c>
      <c r="N124" s="198" t="s">
        <v>42</v>
      </c>
      <c r="O124" s="40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2" t="s">
        <v>157</v>
      </c>
      <c r="AT124" s="22" t="s">
        <v>152</v>
      </c>
      <c r="AU124" s="22" t="s">
        <v>81</v>
      </c>
      <c r="AY124" s="22" t="s">
        <v>150</v>
      </c>
      <c r="BE124" s="201">
        <f>IF(N124="základní",J124,0)</f>
        <v>0</v>
      </c>
      <c r="BF124" s="201">
        <f>IF(N124="snížená",J124,0)</f>
        <v>0</v>
      </c>
      <c r="BG124" s="201">
        <f>IF(N124="zákl. přenesená",J124,0)</f>
        <v>0</v>
      </c>
      <c r="BH124" s="201">
        <f>IF(N124="sníž. přenesená",J124,0)</f>
        <v>0</v>
      </c>
      <c r="BI124" s="201">
        <f>IF(N124="nulová",J124,0)</f>
        <v>0</v>
      </c>
      <c r="BJ124" s="22" t="s">
        <v>79</v>
      </c>
      <c r="BK124" s="201">
        <f>ROUND(I124*H124,2)</f>
        <v>0</v>
      </c>
      <c r="BL124" s="22" t="s">
        <v>157</v>
      </c>
      <c r="BM124" s="22" t="s">
        <v>193</v>
      </c>
    </row>
    <row r="125" spans="2:65" s="1" customFormat="1">
      <c r="B125" s="39"/>
      <c r="C125" s="61"/>
      <c r="D125" s="202" t="s">
        <v>159</v>
      </c>
      <c r="E125" s="61"/>
      <c r="F125" s="203" t="s">
        <v>192</v>
      </c>
      <c r="G125" s="61"/>
      <c r="H125" s="61"/>
      <c r="I125" s="161"/>
      <c r="J125" s="61"/>
      <c r="K125" s="61"/>
      <c r="L125" s="59"/>
      <c r="M125" s="204"/>
      <c r="N125" s="40"/>
      <c r="O125" s="40"/>
      <c r="P125" s="40"/>
      <c r="Q125" s="40"/>
      <c r="R125" s="40"/>
      <c r="S125" s="40"/>
      <c r="T125" s="76"/>
      <c r="AT125" s="22" t="s">
        <v>159</v>
      </c>
      <c r="AU125" s="22" t="s">
        <v>81</v>
      </c>
    </row>
    <row r="126" spans="2:65" s="11" customFormat="1">
      <c r="B126" s="205"/>
      <c r="C126" s="206"/>
      <c r="D126" s="202" t="s">
        <v>161</v>
      </c>
      <c r="E126" s="207" t="s">
        <v>21</v>
      </c>
      <c r="F126" s="208" t="s">
        <v>188</v>
      </c>
      <c r="G126" s="206"/>
      <c r="H126" s="209">
        <v>3.3</v>
      </c>
      <c r="I126" s="210"/>
      <c r="J126" s="206"/>
      <c r="K126" s="206"/>
      <c r="L126" s="211"/>
      <c r="M126" s="212"/>
      <c r="N126" s="213"/>
      <c r="O126" s="213"/>
      <c r="P126" s="213"/>
      <c r="Q126" s="213"/>
      <c r="R126" s="213"/>
      <c r="S126" s="213"/>
      <c r="T126" s="214"/>
      <c r="AT126" s="215" t="s">
        <v>161</v>
      </c>
      <c r="AU126" s="215" t="s">
        <v>81</v>
      </c>
      <c r="AV126" s="11" t="s">
        <v>81</v>
      </c>
      <c r="AW126" s="11" t="s">
        <v>35</v>
      </c>
      <c r="AX126" s="11" t="s">
        <v>79</v>
      </c>
      <c r="AY126" s="215" t="s">
        <v>150</v>
      </c>
    </row>
    <row r="127" spans="2:65" s="1" customFormat="1" ht="22.9" customHeight="1">
      <c r="B127" s="39"/>
      <c r="C127" s="190" t="s">
        <v>194</v>
      </c>
      <c r="D127" s="190" t="s">
        <v>152</v>
      </c>
      <c r="E127" s="191" t="s">
        <v>195</v>
      </c>
      <c r="F127" s="192" t="s">
        <v>196</v>
      </c>
      <c r="G127" s="193" t="s">
        <v>197</v>
      </c>
      <c r="H127" s="194">
        <v>5.94</v>
      </c>
      <c r="I127" s="195"/>
      <c r="J127" s="196">
        <f>ROUND(I127*H127,2)</f>
        <v>0</v>
      </c>
      <c r="K127" s="192" t="s">
        <v>156</v>
      </c>
      <c r="L127" s="59"/>
      <c r="M127" s="197" t="s">
        <v>21</v>
      </c>
      <c r="N127" s="198" t="s">
        <v>42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157</v>
      </c>
      <c r="AT127" s="22" t="s">
        <v>152</v>
      </c>
      <c r="AU127" s="22" t="s">
        <v>81</v>
      </c>
      <c r="AY127" s="22" t="s">
        <v>150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79</v>
      </c>
      <c r="BK127" s="201">
        <f>ROUND(I127*H127,2)</f>
        <v>0</v>
      </c>
      <c r="BL127" s="22" t="s">
        <v>157</v>
      </c>
      <c r="BM127" s="22" t="s">
        <v>198</v>
      </c>
    </row>
    <row r="128" spans="2:65" s="1" customFormat="1">
      <c r="B128" s="39"/>
      <c r="C128" s="61"/>
      <c r="D128" s="202" t="s">
        <v>159</v>
      </c>
      <c r="E128" s="61"/>
      <c r="F128" s="203" t="s">
        <v>199</v>
      </c>
      <c r="G128" s="61"/>
      <c r="H128" s="61"/>
      <c r="I128" s="161"/>
      <c r="J128" s="61"/>
      <c r="K128" s="61"/>
      <c r="L128" s="59"/>
      <c r="M128" s="204"/>
      <c r="N128" s="40"/>
      <c r="O128" s="40"/>
      <c r="P128" s="40"/>
      <c r="Q128" s="40"/>
      <c r="R128" s="40"/>
      <c r="S128" s="40"/>
      <c r="T128" s="76"/>
      <c r="AT128" s="22" t="s">
        <v>159</v>
      </c>
      <c r="AU128" s="22" t="s">
        <v>81</v>
      </c>
    </row>
    <row r="129" spans="2:65" s="11" customFormat="1">
      <c r="B129" s="205"/>
      <c r="C129" s="206"/>
      <c r="D129" s="202" t="s">
        <v>161</v>
      </c>
      <c r="E129" s="207" t="s">
        <v>21</v>
      </c>
      <c r="F129" s="208" t="s">
        <v>188</v>
      </c>
      <c r="G129" s="206"/>
      <c r="H129" s="209">
        <v>3.3</v>
      </c>
      <c r="I129" s="210"/>
      <c r="J129" s="206"/>
      <c r="K129" s="206"/>
      <c r="L129" s="211"/>
      <c r="M129" s="212"/>
      <c r="N129" s="213"/>
      <c r="O129" s="213"/>
      <c r="P129" s="213"/>
      <c r="Q129" s="213"/>
      <c r="R129" s="213"/>
      <c r="S129" s="213"/>
      <c r="T129" s="214"/>
      <c r="AT129" s="215" t="s">
        <v>161</v>
      </c>
      <c r="AU129" s="215" t="s">
        <v>81</v>
      </c>
      <c r="AV129" s="11" t="s">
        <v>81</v>
      </c>
      <c r="AW129" s="11" t="s">
        <v>35</v>
      </c>
      <c r="AX129" s="11" t="s">
        <v>79</v>
      </c>
      <c r="AY129" s="215" t="s">
        <v>150</v>
      </c>
    </row>
    <row r="130" spans="2:65" s="11" customFormat="1">
      <c r="B130" s="205"/>
      <c r="C130" s="206"/>
      <c r="D130" s="202" t="s">
        <v>161</v>
      </c>
      <c r="E130" s="206"/>
      <c r="F130" s="208" t="s">
        <v>200</v>
      </c>
      <c r="G130" s="206"/>
      <c r="H130" s="209">
        <v>5.94</v>
      </c>
      <c r="I130" s="210"/>
      <c r="J130" s="206"/>
      <c r="K130" s="206"/>
      <c r="L130" s="211"/>
      <c r="M130" s="212"/>
      <c r="N130" s="213"/>
      <c r="O130" s="213"/>
      <c r="P130" s="213"/>
      <c r="Q130" s="213"/>
      <c r="R130" s="213"/>
      <c r="S130" s="213"/>
      <c r="T130" s="214"/>
      <c r="AT130" s="215" t="s">
        <v>161</v>
      </c>
      <c r="AU130" s="215" t="s">
        <v>81</v>
      </c>
      <c r="AV130" s="11" t="s">
        <v>81</v>
      </c>
      <c r="AW130" s="11" t="s">
        <v>6</v>
      </c>
      <c r="AX130" s="11" t="s">
        <v>79</v>
      </c>
      <c r="AY130" s="215" t="s">
        <v>150</v>
      </c>
    </row>
    <row r="131" spans="2:65" s="1" customFormat="1" ht="22.9" customHeight="1">
      <c r="B131" s="39"/>
      <c r="C131" s="190" t="s">
        <v>201</v>
      </c>
      <c r="D131" s="190" t="s">
        <v>152</v>
      </c>
      <c r="E131" s="191" t="s">
        <v>202</v>
      </c>
      <c r="F131" s="192" t="s">
        <v>203</v>
      </c>
      <c r="G131" s="193" t="s">
        <v>171</v>
      </c>
      <c r="H131" s="194">
        <v>3.3</v>
      </c>
      <c r="I131" s="195"/>
      <c r="J131" s="196">
        <f>ROUND(I131*H131,2)</f>
        <v>0</v>
      </c>
      <c r="K131" s="192" t="s">
        <v>156</v>
      </c>
      <c r="L131" s="59"/>
      <c r="M131" s="197" t="s">
        <v>21</v>
      </c>
      <c r="N131" s="198" t="s">
        <v>42</v>
      </c>
      <c r="O131" s="40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2" t="s">
        <v>157</v>
      </c>
      <c r="AT131" s="22" t="s">
        <v>152</v>
      </c>
      <c r="AU131" s="22" t="s">
        <v>81</v>
      </c>
      <c r="AY131" s="22" t="s">
        <v>150</v>
      </c>
      <c r="BE131" s="201">
        <f>IF(N131="základní",J131,0)</f>
        <v>0</v>
      </c>
      <c r="BF131" s="201">
        <f>IF(N131="snížená",J131,0)</f>
        <v>0</v>
      </c>
      <c r="BG131" s="201">
        <f>IF(N131="zákl. přenesená",J131,0)</f>
        <v>0</v>
      </c>
      <c r="BH131" s="201">
        <f>IF(N131="sníž. přenesená",J131,0)</f>
        <v>0</v>
      </c>
      <c r="BI131" s="201">
        <f>IF(N131="nulová",J131,0)</f>
        <v>0</v>
      </c>
      <c r="BJ131" s="22" t="s">
        <v>79</v>
      </c>
      <c r="BK131" s="201">
        <f>ROUND(I131*H131,2)</f>
        <v>0</v>
      </c>
      <c r="BL131" s="22" t="s">
        <v>157</v>
      </c>
      <c r="BM131" s="22" t="s">
        <v>204</v>
      </c>
    </row>
    <row r="132" spans="2:65" s="1" customFormat="1">
      <c r="B132" s="39"/>
      <c r="C132" s="61"/>
      <c r="D132" s="202" t="s">
        <v>159</v>
      </c>
      <c r="E132" s="61"/>
      <c r="F132" s="203" t="s">
        <v>203</v>
      </c>
      <c r="G132" s="61"/>
      <c r="H132" s="61"/>
      <c r="I132" s="161"/>
      <c r="J132" s="61"/>
      <c r="K132" s="61"/>
      <c r="L132" s="59"/>
      <c r="M132" s="204"/>
      <c r="N132" s="40"/>
      <c r="O132" s="40"/>
      <c r="P132" s="40"/>
      <c r="Q132" s="40"/>
      <c r="R132" s="40"/>
      <c r="S132" s="40"/>
      <c r="T132" s="76"/>
      <c r="AT132" s="22" t="s">
        <v>159</v>
      </c>
      <c r="AU132" s="22" t="s">
        <v>81</v>
      </c>
    </row>
    <row r="133" spans="2:65" s="1" customFormat="1" ht="14.45" customHeight="1">
      <c r="B133" s="39"/>
      <c r="C133" s="216" t="s">
        <v>205</v>
      </c>
      <c r="D133" s="216" t="s">
        <v>206</v>
      </c>
      <c r="E133" s="217" t="s">
        <v>207</v>
      </c>
      <c r="F133" s="218" t="s">
        <v>208</v>
      </c>
      <c r="G133" s="219" t="s">
        <v>197</v>
      </c>
      <c r="H133" s="220">
        <v>5.94</v>
      </c>
      <c r="I133" s="221"/>
      <c r="J133" s="222">
        <f>ROUND(I133*H133,2)</f>
        <v>0</v>
      </c>
      <c r="K133" s="218" t="s">
        <v>156</v>
      </c>
      <c r="L133" s="223"/>
      <c r="M133" s="224" t="s">
        <v>21</v>
      </c>
      <c r="N133" s="225" t="s">
        <v>42</v>
      </c>
      <c r="O133" s="40"/>
      <c r="P133" s="199">
        <f>O133*H133</f>
        <v>0</v>
      </c>
      <c r="Q133" s="199">
        <v>1</v>
      </c>
      <c r="R133" s="199">
        <f>Q133*H133</f>
        <v>5.94</v>
      </c>
      <c r="S133" s="199">
        <v>0</v>
      </c>
      <c r="T133" s="200">
        <f>S133*H133</f>
        <v>0</v>
      </c>
      <c r="AR133" s="22" t="s">
        <v>194</v>
      </c>
      <c r="AT133" s="22" t="s">
        <v>206</v>
      </c>
      <c r="AU133" s="22" t="s">
        <v>81</v>
      </c>
      <c r="AY133" s="22" t="s">
        <v>150</v>
      </c>
      <c r="BE133" s="201">
        <f>IF(N133="základní",J133,0)</f>
        <v>0</v>
      </c>
      <c r="BF133" s="201">
        <f>IF(N133="snížená",J133,0)</f>
        <v>0</v>
      </c>
      <c r="BG133" s="201">
        <f>IF(N133="zákl. přenesená",J133,0)</f>
        <v>0</v>
      </c>
      <c r="BH133" s="201">
        <f>IF(N133="sníž. přenesená",J133,0)</f>
        <v>0</v>
      </c>
      <c r="BI133" s="201">
        <f>IF(N133="nulová",J133,0)</f>
        <v>0</v>
      </c>
      <c r="BJ133" s="22" t="s">
        <v>79</v>
      </c>
      <c r="BK133" s="201">
        <f>ROUND(I133*H133,2)</f>
        <v>0</v>
      </c>
      <c r="BL133" s="22" t="s">
        <v>157</v>
      </c>
      <c r="BM133" s="22" t="s">
        <v>209</v>
      </c>
    </row>
    <row r="134" spans="2:65" s="1" customFormat="1">
      <c r="B134" s="39"/>
      <c r="C134" s="61"/>
      <c r="D134" s="202" t="s">
        <v>159</v>
      </c>
      <c r="E134" s="61"/>
      <c r="F134" s="203" t="s">
        <v>208</v>
      </c>
      <c r="G134" s="61"/>
      <c r="H134" s="61"/>
      <c r="I134" s="161"/>
      <c r="J134" s="61"/>
      <c r="K134" s="61"/>
      <c r="L134" s="59"/>
      <c r="M134" s="204"/>
      <c r="N134" s="40"/>
      <c r="O134" s="40"/>
      <c r="P134" s="40"/>
      <c r="Q134" s="40"/>
      <c r="R134" s="40"/>
      <c r="S134" s="40"/>
      <c r="T134" s="76"/>
      <c r="AT134" s="22" t="s">
        <v>159</v>
      </c>
      <c r="AU134" s="22" t="s">
        <v>81</v>
      </c>
    </row>
    <row r="135" spans="2:65" s="11" customFormat="1">
      <c r="B135" s="205"/>
      <c r="C135" s="206"/>
      <c r="D135" s="202" t="s">
        <v>161</v>
      </c>
      <c r="E135" s="206"/>
      <c r="F135" s="208" t="s">
        <v>200</v>
      </c>
      <c r="G135" s="206"/>
      <c r="H135" s="209">
        <v>5.94</v>
      </c>
      <c r="I135" s="210"/>
      <c r="J135" s="206"/>
      <c r="K135" s="206"/>
      <c r="L135" s="211"/>
      <c r="M135" s="212"/>
      <c r="N135" s="213"/>
      <c r="O135" s="213"/>
      <c r="P135" s="213"/>
      <c r="Q135" s="213"/>
      <c r="R135" s="213"/>
      <c r="S135" s="213"/>
      <c r="T135" s="214"/>
      <c r="AT135" s="215" t="s">
        <v>161</v>
      </c>
      <c r="AU135" s="215" t="s">
        <v>81</v>
      </c>
      <c r="AV135" s="11" t="s">
        <v>81</v>
      </c>
      <c r="AW135" s="11" t="s">
        <v>6</v>
      </c>
      <c r="AX135" s="11" t="s">
        <v>79</v>
      </c>
      <c r="AY135" s="215" t="s">
        <v>150</v>
      </c>
    </row>
    <row r="136" spans="2:65" s="10" customFormat="1" ht="29.85" customHeight="1">
      <c r="B136" s="174"/>
      <c r="C136" s="175"/>
      <c r="D136" s="176" t="s">
        <v>70</v>
      </c>
      <c r="E136" s="188" t="s">
        <v>168</v>
      </c>
      <c r="F136" s="188" t="s">
        <v>210</v>
      </c>
      <c r="G136" s="175"/>
      <c r="H136" s="175"/>
      <c r="I136" s="178"/>
      <c r="J136" s="189">
        <f>BK136</f>
        <v>0</v>
      </c>
      <c r="K136" s="175"/>
      <c r="L136" s="180"/>
      <c r="M136" s="181"/>
      <c r="N136" s="182"/>
      <c r="O136" s="182"/>
      <c r="P136" s="183">
        <f>P137+SUM(P138:P143)</f>
        <v>0</v>
      </c>
      <c r="Q136" s="182"/>
      <c r="R136" s="183">
        <f>R137+SUM(R138:R143)</f>
        <v>0.92385500000000009</v>
      </c>
      <c r="S136" s="182"/>
      <c r="T136" s="184">
        <f>T137+SUM(T138:T143)</f>
        <v>0</v>
      </c>
      <c r="AR136" s="185" t="s">
        <v>79</v>
      </c>
      <c r="AT136" s="186" t="s">
        <v>70</v>
      </c>
      <c r="AU136" s="186" t="s">
        <v>79</v>
      </c>
      <c r="AY136" s="185" t="s">
        <v>150</v>
      </c>
      <c r="BK136" s="187">
        <f>BK137+SUM(BK138:BK143)</f>
        <v>0</v>
      </c>
    </row>
    <row r="137" spans="2:65" s="1" customFormat="1" ht="22.9" customHeight="1">
      <c r="B137" s="39"/>
      <c r="C137" s="190" t="s">
        <v>211</v>
      </c>
      <c r="D137" s="190" t="s">
        <v>152</v>
      </c>
      <c r="E137" s="191" t="s">
        <v>212</v>
      </c>
      <c r="F137" s="192" t="s">
        <v>213</v>
      </c>
      <c r="G137" s="193" t="s">
        <v>214</v>
      </c>
      <c r="H137" s="194">
        <v>2</v>
      </c>
      <c r="I137" s="195"/>
      <c r="J137" s="196">
        <f>ROUND(I137*H137,2)</f>
        <v>0</v>
      </c>
      <c r="K137" s="192" t="s">
        <v>156</v>
      </c>
      <c r="L137" s="59"/>
      <c r="M137" s="197" t="s">
        <v>21</v>
      </c>
      <c r="N137" s="198" t="s">
        <v>42</v>
      </c>
      <c r="O137" s="40"/>
      <c r="P137" s="199">
        <f>O137*H137</f>
        <v>0</v>
      </c>
      <c r="Q137" s="199">
        <v>7.3669999999999999E-2</v>
      </c>
      <c r="R137" s="199">
        <f>Q137*H137</f>
        <v>0.14734</v>
      </c>
      <c r="S137" s="199">
        <v>0</v>
      </c>
      <c r="T137" s="200">
        <f>S137*H137</f>
        <v>0</v>
      </c>
      <c r="AR137" s="22" t="s">
        <v>157</v>
      </c>
      <c r="AT137" s="22" t="s">
        <v>152</v>
      </c>
      <c r="AU137" s="22" t="s">
        <v>81</v>
      </c>
      <c r="AY137" s="22" t="s">
        <v>150</v>
      </c>
      <c r="BE137" s="201">
        <f>IF(N137="základní",J137,0)</f>
        <v>0</v>
      </c>
      <c r="BF137" s="201">
        <f>IF(N137="snížená",J137,0)</f>
        <v>0</v>
      </c>
      <c r="BG137" s="201">
        <f>IF(N137="zákl. přenesená",J137,0)</f>
        <v>0</v>
      </c>
      <c r="BH137" s="201">
        <f>IF(N137="sníž. přenesená",J137,0)</f>
        <v>0</v>
      </c>
      <c r="BI137" s="201">
        <f>IF(N137="nulová",J137,0)</f>
        <v>0</v>
      </c>
      <c r="BJ137" s="22" t="s">
        <v>79</v>
      </c>
      <c r="BK137" s="201">
        <f>ROUND(I137*H137,2)</f>
        <v>0</v>
      </c>
      <c r="BL137" s="22" t="s">
        <v>157</v>
      </c>
      <c r="BM137" s="22" t="s">
        <v>215</v>
      </c>
    </row>
    <row r="138" spans="2:65" s="1" customFormat="1" ht="27">
      <c r="B138" s="39"/>
      <c r="C138" s="61"/>
      <c r="D138" s="202" t="s">
        <v>159</v>
      </c>
      <c r="E138" s="61"/>
      <c r="F138" s="203" t="s">
        <v>216</v>
      </c>
      <c r="G138" s="61"/>
      <c r="H138" s="61"/>
      <c r="I138" s="161"/>
      <c r="J138" s="61"/>
      <c r="K138" s="61"/>
      <c r="L138" s="59"/>
      <c r="M138" s="204"/>
      <c r="N138" s="40"/>
      <c r="O138" s="40"/>
      <c r="P138" s="40"/>
      <c r="Q138" s="40"/>
      <c r="R138" s="40"/>
      <c r="S138" s="40"/>
      <c r="T138" s="76"/>
      <c r="AT138" s="22" t="s">
        <v>159</v>
      </c>
      <c r="AU138" s="22" t="s">
        <v>81</v>
      </c>
    </row>
    <row r="139" spans="2:65" s="11" customFormat="1">
      <c r="B139" s="205"/>
      <c r="C139" s="206"/>
      <c r="D139" s="202" t="s">
        <v>161</v>
      </c>
      <c r="E139" s="207" t="s">
        <v>21</v>
      </c>
      <c r="F139" s="208" t="s">
        <v>217</v>
      </c>
      <c r="G139" s="206"/>
      <c r="H139" s="209">
        <v>2</v>
      </c>
      <c r="I139" s="210"/>
      <c r="J139" s="206"/>
      <c r="K139" s="206"/>
      <c r="L139" s="211"/>
      <c r="M139" s="212"/>
      <c r="N139" s="213"/>
      <c r="O139" s="213"/>
      <c r="P139" s="213"/>
      <c r="Q139" s="213"/>
      <c r="R139" s="213"/>
      <c r="S139" s="213"/>
      <c r="T139" s="214"/>
      <c r="AT139" s="215" t="s">
        <v>161</v>
      </c>
      <c r="AU139" s="215" t="s">
        <v>81</v>
      </c>
      <c r="AV139" s="11" t="s">
        <v>81</v>
      </c>
      <c r="AW139" s="11" t="s">
        <v>35</v>
      </c>
      <c r="AX139" s="11" t="s">
        <v>79</v>
      </c>
      <c r="AY139" s="215" t="s">
        <v>150</v>
      </c>
    </row>
    <row r="140" spans="2:65" s="1" customFormat="1" ht="22.9" customHeight="1">
      <c r="B140" s="39"/>
      <c r="C140" s="190" t="s">
        <v>218</v>
      </c>
      <c r="D140" s="190" t="s">
        <v>152</v>
      </c>
      <c r="E140" s="191" t="s">
        <v>219</v>
      </c>
      <c r="F140" s="192" t="s">
        <v>220</v>
      </c>
      <c r="G140" s="193" t="s">
        <v>214</v>
      </c>
      <c r="H140" s="194">
        <v>1</v>
      </c>
      <c r="I140" s="195"/>
      <c r="J140" s="196">
        <f>ROUND(I140*H140,2)</f>
        <v>0</v>
      </c>
      <c r="K140" s="192" t="s">
        <v>156</v>
      </c>
      <c r="L140" s="59"/>
      <c r="M140" s="197" t="s">
        <v>21</v>
      </c>
      <c r="N140" s="198" t="s">
        <v>42</v>
      </c>
      <c r="O140" s="40"/>
      <c r="P140" s="199">
        <f>O140*H140</f>
        <v>0</v>
      </c>
      <c r="Q140" s="199">
        <v>9.6860000000000002E-2</v>
      </c>
      <c r="R140" s="199">
        <f>Q140*H140</f>
        <v>9.6860000000000002E-2</v>
      </c>
      <c r="S140" s="199">
        <v>0</v>
      </c>
      <c r="T140" s="200">
        <f>S140*H140</f>
        <v>0</v>
      </c>
      <c r="AR140" s="22" t="s">
        <v>157</v>
      </c>
      <c r="AT140" s="22" t="s">
        <v>152</v>
      </c>
      <c r="AU140" s="22" t="s">
        <v>81</v>
      </c>
      <c r="AY140" s="22" t="s">
        <v>150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22" t="s">
        <v>79</v>
      </c>
      <c r="BK140" s="201">
        <f>ROUND(I140*H140,2)</f>
        <v>0</v>
      </c>
      <c r="BL140" s="22" t="s">
        <v>157</v>
      </c>
      <c r="BM140" s="22" t="s">
        <v>221</v>
      </c>
    </row>
    <row r="141" spans="2:65" s="1" customFormat="1" ht="27">
      <c r="B141" s="39"/>
      <c r="C141" s="61"/>
      <c r="D141" s="202" t="s">
        <v>159</v>
      </c>
      <c r="E141" s="61"/>
      <c r="F141" s="203" t="s">
        <v>222</v>
      </c>
      <c r="G141" s="61"/>
      <c r="H141" s="61"/>
      <c r="I141" s="161"/>
      <c r="J141" s="61"/>
      <c r="K141" s="61"/>
      <c r="L141" s="59"/>
      <c r="M141" s="204"/>
      <c r="N141" s="40"/>
      <c r="O141" s="40"/>
      <c r="P141" s="40"/>
      <c r="Q141" s="40"/>
      <c r="R141" s="40"/>
      <c r="S141" s="40"/>
      <c r="T141" s="76"/>
      <c r="AT141" s="22" t="s">
        <v>159</v>
      </c>
      <c r="AU141" s="22" t="s">
        <v>81</v>
      </c>
    </row>
    <row r="142" spans="2:65" s="11" customFormat="1">
      <c r="B142" s="205"/>
      <c r="C142" s="206"/>
      <c r="D142" s="202" t="s">
        <v>161</v>
      </c>
      <c r="E142" s="207" t="s">
        <v>21</v>
      </c>
      <c r="F142" s="208" t="s">
        <v>223</v>
      </c>
      <c r="G142" s="206"/>
      <c r="H142" s="209">
        <v>1</v>
      </c>
      <c r="I142" s="210"/>
      <c r="J142" s="206"/>
      <c r="K142" s="206"/>
      <c r="L142" s="211"/>
      <c r="M142" s="212"/>
      <c r="N142" s="213"/>
      <c r="O142" s="213"/>
      <c r="P142" s="213"/>
      <c r="Q142" s="213"/>
      <c r="R142" s="213"/>
      <c r="S142" s="213"/>
      <c r="T142" s="214"/>
      <c r="AT142" s="215" t="s">
        <v>161</v>
      </c>
      <c r="AU142" s="215" t="s">
        <v>81</v>
      </c>
      <c r="AV142" s="11" t="s">
        <v>81</v>
      </c>
      <c r="AW142" s="11" t="s">
        <v>35</v>
      </c>
      <c r="AX142" s="11" t="s">
        <v>79</v>
      </c>
      <c r="AY142" s="215" t="s">
        <v>150</v>
      </c>
    </row>
    <row r="143" spans="2:65" s="10" customFormat="1" ht="22.35" customHeight="1">
      <c r="B143" s="174"/>
      <c r="C143" s="175"/>
      <c r="D143" s="176" t="s">
        <v>70</v>
      </c>
      <c r="E143" s="188" t="s">
        <v>224</v>
      </c>
      <c r="F143" s="188" t="s">
        <v>225</v>
      </c>
      <c r="G143" s="175"/>
      <c r="H143" s="175"/>
      <c r="I143" s="178"/>
      <c r="J143" s="189">
        <f>BK143</f>
        <v>0</v>
      </c>
      <c r="K143" s="175"/>
      <c r="L143" s="180"/>
      <c r="M143" s="181"/>
      <c r="N143" s="182"/>
      <c r="O143" s="182"/>
      <c r="P143" s="183">
        <f>SUM(P144:P149)</f>
        <v>0</v>
      </c>
      <c r="Q143" s="182"/>
      <c r="R143" s="183">
        <f>SUM(R144:R149)</f>
        <v>0.67965500000000001</v>
      </c>
      <c r="S143" s="182"/>
      <c r="T143" s="184">
        <f>SUM(T144:T149)</f>
        <v>0</v>
      </c>
      <c r="AR143" s="185" t="s">
        <v>79</v>
      </c>
      <c r="AT143" s="186" t="s">
        <v>70</v>
      </c>
      <c r="AU143" s="186" t="s">
        <v>81</v>
      </c>
      <c r="AY143" s="185" t="s">
        <v>150</v>
      </c>
      <c r="BK143" s="187">
        <f>SUM(BK144:BK149)</f>
        <v>0</v>
      </c>
    </row>
    <row r="144" spans="2:65" s="1" customFormat="1" ht="22.9" customHeight="1">
      <c r="B144" s="39"/>
      <c r="C144" s="190" t="s">
        <v>226</v>
      </c>
      <c r="D144" s="190" t="s">
        <v>152</v>
      </c>
      <c r="E144" s="191" t="s">
        <v>227</v>
      </c>
      <c r="F144" s="192" t="s">
        <v>228</v>
      </c>
      <c r="G144" s="193" t="s">
        <v>171</v>
      </c>
      <c r="H144" s="194">
        <v>0.36199999999999999</v>
      </c>
      <c r="I144" s="195"/>
      <c r="J144" s="196">
        <f>ROUND(I144*H144,2)</f>
        <v>0</v>
      </c>
      <c r="K144" s="192" t="s">
        <v>156</v>
      </c>
      <c r="L144" s="59"/>
      <c r="M144" s="197" t="s">
        <v>21</v>
      </c>
      <c r="N144" s="198" t="s">
        <v>42</v>
      </c>
      <c r="O144" s="40"/>
      <c r="P144" s="199">
        <f>O144*H144</f>
        <v>0</v>
      </c>
      <c r="Q144" s="199">
        <v>1.8774999999999999</v>
      </c>
      <c r="R144" s="199">
        <f>Q144*H144</f>
        <v>0.67965500000000001</v>
      </c>
      <c r="S144" s="199">
        <v>0</v>
      </c>
      <c r="T144" s="200">
        <f>S144*H144</f>
        <v>0</v>
      </c>
      <c r="AR144" s="22" t="s">
        <v>157</v>
      </c>
      <c r="AT144" s="22" t="s">
        <v>152</v>
      </c>
      <c r="AU144" s="22" t="s">
        <v>168</v>
      </c>
      <c r="AY144" s="22" t="s">
        <v>150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22" t="s">
        <v>79</v>
      </c>
      <c r="BK144" s="201">
        <f>ROUND(I144*H144,2)</f>
        <v>0</v>
      </c>
      <c r="BL144" s="22" t="s">
        <v>157</v>
      </c>
      <c r="BM144" s="22" t="s">
        <v>229</v>
      </c>
    </row>
    <row r="145" spans="2:65" s="1" customFormat="1" ht="27">
      <c r="B145" s="39"/>
      <c r="C145" s="61"/>
      <c r="D145" s="202" t="s">
        <v>159</v>
      </c>
      <c r="E145" s="61"/>
      <c r="F145" s="203" t="s">
        <v>230</v>
      </c>
      <c r="G145" s="61"/>
      <c r="H145" s="61"/>
      <c r="I145" s="161"/>
      <c r="J145" s="61"/>
      <c r="K145" s="61"/>
      <c r="L145" s="59"/>
      <c r="M145" s="204"/>
      <c r="N145" s="40"/>
      <c r="O145" s="40"/>
      <c r="P145" s="40"/>
      <c r="Q145" s="40"/>
      <c r="R145" s="40"/>
      <c r="S145" s="40"/>
      <c r="T145" s="76"/>
      <c r="AT145" s="22" t="s">
        <v>159</v>
      </c>
      <c r="AU145" s="22" t="s">
        <v>168</v>
      </c>
    </row>
    <row r="146" spans="2:65" s="11" customFormat="1">
      <c r="B146" s="205"/>
      <c r="C146" s="206"/>
      <c r="D146" s="202" t="s">
        <v>161</v>
      </c>
      <c r="E146" s="207" t="s">
        <v>21</v>
      </c>
      <c r="F146" s="208" t="s">
        <v>231</v>
      </c>
      <c r="G146" s="206"/>
      <c r="H146" s="209">
        <v>0.14099999999999999</v>
      </c>
      <c r="I146" s="210"/>
      <c r="J146" s="206"/>
      <c r="K146" s="206"/>
      <c r="L146" s="211"/>
      <c r="M146" s="212"/>
      <c r="N146" s="213"/>
      <c r="O146" s="213"/>
      <c r="P146" s="213"/>
      <c r="Q146" s="213"/>
      <c r="R146" s="213"/>
      <c r="S146" s="213"/>
      <c r="T146" s="214"/>
      <c r="AT146" s="215" t="s">
        <v>161</v>
      </c>
      <c r="AU146" s="215" t="s">
        <v>168</v>
      </c>
      <c r="AV146" s="11" t="s">
        <v>81</v>
      </c>
      <c r="AW146" s="11" t="s">
        <v>35</v>
      </c>
      <c r="AX146" s="11" t="s">
        <v>71</v>
      </c>
      <c r="AY146" s="215" t="s">
        <v>150</v>
      </c>
    </row>
    <row r="147" spans="2:65" s="11" customFormat="1">
      <c r="B147" s="205"/>
      <c r="C147" s="206"/>
      <c r="D147" s="202" t="s">
        <v>161</v>
      </c>
      <c r="E147" s="207" t="s">
        <v>21</v>
      </c>
      <c r="F147" s="208" t="s">
        <v>232</v>
      </c>
      <c r="G147" s="206"/>
      <c r="H147" s="209">
        <v>0.113</v>
      </c>
      <c r="I147" s="210"/>
      <c r="J147" s="206"/>
      <c r="K147" s="206"/>
      <c r="L147" s="211"/>
      <c r="M147" s="212"/>
      <c r="N147" s="213"/>
      <c r="O147" s="213"/>
      <c r="P147" s="213"/>
      <c r="Q147" s="213"/>
      <c r="R147" s="213"/>
      <c r="S147" s="213"/>
      <c r="T147" s="214"/>
      <c r="AT147" s="215" t="s">
        <v>161</v>
      </c>
      <c r="AU147" s="215" t="s">
        <v>168</v>
      </c>
      <c r="AV147" s="11" t="s">
        <v>81</v>
      </c>
      <c r="AW147" s="11" t="s">
        <v>35</v>
      </c>
      <c r="AX147" s="11" t="s">
        <v>71</v>
      </c>
      <c r="AY147" s="215" t="s">
        <v>150</v>
      </c>
    </row>
    <row r="148" spans="2:65" s="11" customFormat="1">
      <c r="B148" s="205"/>
      <c r="C148" s="206"/>
      <c r="D148" s="202" t="s">
        <v>161</v>
      </c>
      <c r="E148" s="207" t="s">
        <v>21</v>
      </c>
      <c r="F148" s="208" t="s">
        <v>233</v>
      </c>
      <c r="G148" s="206"/>
      <c r="H148" s="209">
        <v>0.108</v>
      </c>
      <c r="I148" s="210"/>
      <c r="J148" s="206"/>
      <c r="K148" s="206"/>
      <c r="L148" s="211"/>
      <c r="M148" s="212"/>
      <c r="N148" s="213"/>
      <c r="O148" s="213"/>
      <c r="P148" s="213"/>
      <c r="Q148" s="213"/>
      <c r="R148" s="213"/>
      <c r="S148" s="213"/>
      <c r="T148" s="214"/>
      <c r="AT148" s="215" t="s">
        <v>161</v>
      </c>
      <c r="AU148" s="215" t="s">
        <v>168</v>
      </c>
      <c r="AV148" s="11" t="s">
        <v>81</v>
      </c>
      <c r="AW148" s="11" t="s">
        <v>35</v>
      </c>
      <c r="AX148" s="11" t="s">
        <v>71</v>
      </c>
      <c r="AY148" s="215" t="s">
        <v>150</v>
      </c>
    </row>
    <row r="149" spans="2:65" s="12" customFormat="1">
      <c r="B149" s="226"/>
      <c r="C149" s="227"/>
      <c r="D149" s="202" t="s">
        <v>161</v>
      </c>
      <c r="E149" s="228" t="s">
        <v>21</v>
      </c>
      <c r="F149" s="229" t="s">
        <v>234</v>
      </c>
      <c r="G149" s="227"/>
      <c r="H149" s="230">
        <v>0.36199999999999999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AT149" s="236" t="s">
        <v>161</v>
      </c>
      <c r="AU149" s="236" t="s">
        <v>168</v>
      </c>
      <c r="AV149" s="12" t="s">
        <v>157</v>
      </c>
      <c r="AW149" s="12" t="s">
        <v>35</v>
      </c>
      <c r="AX149" s="12" t="s">
        <v>79</v>
      </c>
      <c r="AY149" s="236" t="s">
        <v>150</v>
      </c>
    </row>
    <row r="150" spans="2:65" s="10" customFormat="1" ht="29.85" customHeight="1">
      <c r="B150" s="174"/>
      <c r="C150" s="175"/>
      <c r="D150" s="176" t="s">
        <v>70</v>
      </c>
      <c r="E150" s="188" t="s">
        <v>180</v>
      </c>
      <c r="F150" s="188" t="s">
        <v>235</v>
      </c>
      <c r="G150" s="175"/>
      <c r="H150" s="175"/>
      <c r="I150" s="178"/>
      <c r="J150" s="189">
        <f>BK150</f>
        <v>0</v>
      </c>
      <c r="K150" s="175"/>
      <c r="L150" s="180"/>
      <c r="M150" s="181"/>
      <c r="N150" s="182"/>
      <c r="O150" s="182"/>
      <c r="P150" s="183">
        <f>SUM(P151:P159)</f>
        <v>0</v>
      </c>
      <c r="Q150" s="182"/>
      <c r="R150" s="183">
        <f>SUM(R151:R159)</f>
        <v>3.4185492000000006</v>
      </c>
      <c r="S150" s="182"/>
      <c r="T150" s="184">
        <f>SUM(T151:T159)</f>
        <v>0</v>
      </c>
      <c r="AR150" s="185" t="s">
        <v>79</v>
      </c>
      <c r="AT150" s="186" t="s">
        <v>70</v>
      </c>
      <c r="AU150" s="186" t="s">
        <v>79</v>
      </c>
      <c r="AY150" s="185" t="s">
        <v>150</v>
      </c>
      <c r="BK150" s="187">
        <f>SUM(BK151:BK159)</f>
        <v>0</v>
      </c>
    </row>
    <row r="151" spans="2:65" s="1" customFormat="1" ht="22.9" customHeight="1">
      <c r="B151" s="39"/>
      <c r="C151" s="190" t="s">
        <v>236</v>
      </c>
      <c r="D151" s="190" t="s">
        <v>152</v>
      </c>
      <c r="E151" s="191" t="s">
        <v>237</v>
      </c>
      <c r="F151" s="192" t="s">
        <v>238</v>
      </c>
      <c r="G151" s="193" t="s">
        <v>155</v>
      </c>
      <c r="H151" s="194">
        <v>9.66</v>
      </c>
      <c r="I151" s="195"/>
      <c r="J151" s="196">
        <f>ROUND(I151*H151,2)</f>
        <v>0</v>
      </c>
      <c r="K151" s="192" t="s">
        <v>156</v>
      </c>
      <c r="L151" s="59"/>
      <c r="M151" s="197" t="s">
        <v>21</v>
      </c>
      <c r="N151" s="198" t="s">
        <v>42</v>
      </c>
      <c r="O151" s="40"/>
      <c r="P151" s="199">
        <f>O151*H151</f>
        <v>0</v>
      </c>
      <c r="Q151" s="199">
        <v>0.10362</v>
      </c>
      <c r="R151" s="199">
        <f>Q151*H151</f>
        <v>1.0009692000000001</v>
      </c>
      <c r="S151" s="199">
        <v>0</v>
      </c>
      <c r="T151" s="200">
        <f>S151*H151</f>
        <v>0</v>
      </c>
      <c r="AR151" s="22" t="s">
        <v>157</v>
      </c>
      <c r="AT151" s="22" t="s">
        <v>152</v>
      </c>
      <c r="AU151" s="22" t="s">
        <v>81</v>
      </c>
      <c r="AY151" s="22" t="s">
        <v>150</v>
      </c>
      <c r="BE151" s="201">
        <f>IF(N151="základní",J151,0)</f>
        <v>0</v>
      </c>
      <c r="BF151" s="201">
        <f>IF(N151="snížená",J151,0)</f>
        <v>0</v>
      </c>
      <c r="BG151" s="201">
        <f>IF(N151="zákl. přenesená",J151,0)</f>
        <v>0</v>
      </c>
      <c r="BH151" s="201">
        <f>IF(N151="sníž. přenesená",J151,0)</f>
        <v>0</v>
      </c>
      <c r="BI151" s="201">
        <f>IF(N151="nulová",J151,0)</f>
        <v>0</v>
      </c>
      <c r="BJ151" s="22" t="s">
        <v>79</v>
      </c>
      <c r="BK151" s="201">
        <f>ROUND(I151*H151,2)</f>
        <v>0</v>
      </c>
      <c r="BL151" s="22" t="s">
        <v>157</v>
      </c>
      <c r="BM151" s="22" t="s">
        <v>239</v>
      </c>
    </row>
    <row r="152" spans="2:65" s="1" customFormat="1" ht="54">
      <c r="B152" s="39"/>
      <c r="C152" s="61"/>
      <c r="D152" s="202" t="s">
        <v>159</v>
      </c>
      <c r="E152" s="61"/>
      <c r="F152" s="203" t="s">
        <v>240</v>
      </c>
      <c r="G152" s="61"/>
      <c r="H152" s="61"/>
      <c r="I152" s="161"/>
      <c r="J152" s="61"/>
      <c r="K152" s="61"/>
      <c r="L152" s="59"/>
      <c r="M152" s="204"/>
      <c r="N152" s="40"/>
      <c r="O152" s="40"/>
      <c r="P152" s="40"/>
      <c r="Q152" s="40"/>
      <c r="R152" s="40"/>
      <c r="S152" s="40"/>
      <c r="T152" s="76"/>
      <c r="AT152" s="22" t="s">
        <v>159</v>
      </c>
      <c r="AU152" s="22" t="s">
        <v>81</v>
      </c>
    </row>
    <row r="153" spans="2:65" s="11" customFormat="1">
      <c r="B153" s="205"/>
      <c r="C153" s="206"/>
      <c r="D153" s="202" t="s">
        <v>161</v>
      </c>
      <c r="E153" s="207" t="s">
        <v>21</v>
      </c>
      <c r="F153" s="208" t="s">
        <v>241</v>
      </c>
      <c r="G153" s="206"/>
      <c r="H153" s="209">
        <v>9.66</v>
      </c>
      <c r="I153" s="210"/>
      <c r="J153" s="206"/>
      <c r="K153" s="206"/>
      <c r="L153" s="211"/>
      <c r="M153" s="212"/>
      <c r="N153" s="213"/>
      <c r="O153" s="213"/>
      <c r="P153" s="213"/>
      <c r="Q153" s="213"/>
      <c r="R153" s="213"/>
      <c r="S153" s="213"/>
      <c r="T153" s="214"/>
      <c r="AT153" s="215" t="s">
        <v>161</v>
      </c>
      <c r="AU153" s="215" t="s">
        <v>81</v>
      </c>
      <c r="AV153" s="11" t="s">
        <v>81</v>
      </c>
      <c r="AW153" s="11" t="s">
        <v>35</v>
      </c>
      <c r="AX153" s="11" t="s">
        <v>79</v>
      </c>
      <c r="AY153" s="215" t="s">
        <v>150</v>
      </c>
    </row>
    <row r="154" spans="2:65" s="1" customFormat="1" ht="14.45" customHeight="1">
      <c r="B154" s="39"/>
      <c r="C154" s="216" t="s">
        <v>10</v>
      </c>
      <c r="D154" s="216" t="s">
        <v>206</v>
      </c>
      <c r="E154" s="217" t="s">
        <v>242</v>
      </c>
      <c r="F154" s="218" t="s">
        <v>243</v>
      </c>
      <c r="G154" s="219" t="s">
        <v>155</v>
      </c>
      <c r="H154" s="220">
        <v>5</v>
      </c>
      <c r="I154" s="221"/>
      <c r="J154" s="222">
        <f>ROUND(I154*H154,2)</f>
        <v>0</v>
      </c>
      <c r="K154" s="218" t="s">
        <v>156</v>
      </c>
      <c r="L154" s="223"/>
      <c r="M154" s="224" t="s">
        <v>21</v>
      </c>
      <c r="N154" s="225" t="s">
        <v>42</v>
      </c>
      <c r="O154" s="40"/>
      <c r="P154" s="199">
        <f>O154*H154</f>
        <v>0</v>
      </c>
      <c r="Q154" s="199">
        <v>0.16500000000000001</v>
      </c>
      <c r="R154" s="199">
        <f>Q154*H154</f>
        <v>0.82500000000000007</v>
      </c>
      <c r="S154" s="199">
        <v>0</v>
      </c>
      <c r="T154" s="200">
        <f>S154*H154</f>
        <v>0</v>
      </c>
      <c r="AR154" s="22" t="s">
        <v>194</v>
      </c>
      <c r="AT154" s="22" t="s">
        <v>206</v>
      </c>
      <c r="AU154" s="22" t="s">
        <v>81</v>
      </c>
      <c r="AY154" s="22" t="s">
        <v>150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22" t="s">
        <v>79</v>
      </c>
      <c r="BK154" s="201">
        <f>ROUND(I154*H154,2)</f>
        <v>0</v>
      </c>
      <c r="BL154" s="22" t="s">
        <v>157</v>
      </c>
      <c r="BM154" s="22" t="s">
        <v>244</v>
      </c>
    </row>
    <row r="155" spans="2:65" s="1" customFormat="1" ht="40.5">
      <c r="B155" s="39"/>
      <c r="C155" s="61"/>
      <c r="D155" s="202" t="s">
        <v>159</v>
      </c>
      <c r="E155" s="61"/>
      <c r="F155" s="203" t="s">
        <v>245</v>
      </c>
      <c r="G155" s="61"/>
      <c r="H155" s="61"/>
      <c r="I155" s="161"/>
      <c r="J155" s="61"/>
      <c r="K155" s="61"/>
      <c r="L155" s="59"/>
      <c r="M155" s="204"/>
      <c r="N155" s="40"/>
      <c r="O155" s="40"/>
      <c r="P155" s="40"/>
      <c r="Q155" s="40"/>
      <c r="R155" s="40"/>
      <c r="S155" s="40"/>
      <c r="T155" s="76"/>
      <c r="AT155" s="22" t="s">
        <v>159</v>
      </c>
      <c r="AU155" s="22" t="s">
        <v>81</v>
      </c>
    </row>
    <row r="156" spans="2:65" s="1" customFormat="1" ht="22.9" customHeight="1">
      <c r="B156" s="39"/>
      <c r="C156" s="190" t="s">
        <v>246</v>
      </c>
      <c r="D156" s="190" t="s">
        <v>152</v>
      </c>
      <c r="E156" s="191" t="s">
        <v>247</v>
      </c>
      <c r="F156" s="192" t="s">
        <v>248</v>
      </c>
      <c r="G156" s="193" t="s">
        <v>155</v>
      </c>
      <c r="H156" s="194">
        <v>7.62</v>
      </c>
      <c r="I156" s="195"/>
      <c r="J156" s="196">
        <f>ROUND(I156*H156,2)</f>
        <v>0</v>
      </c>
      <c r="K156" s="192" t="s">
        <v>156</v>
      </c>
      <c r="L156" s="59"/>
      <c r="M156" s="197" t="s">
        <v>21</v>
      </c>
      <c r="N156" s="198" t="s">
        <v>42</v>
      </c>
      <c r="O156" s="40"/>
      <c r="P156" s="199">
        <f>O156*H156</f>
        <v>0</v>
      </c>
      <c r="Q156" s="199">
        <v>0.10100000000000001</v>
      </c>
      <c r="R156" s="199">
        <f>Q156*H156</f>
        <v>0.76962000000000008</v>
      </c>
      <c r="S156" s="199">
        <v>0</v>
      </c>
      <c r="T156" s="200">
        <f>S156*H156</f>
        <v>0</v>
      </c>
      <c r="AR156" s="22" t="s">
        <v>157</v>
      </c>
      <c r="AT156" s="22" t="s">
        <v>152</v>
      </c>
      <c r="AU156" s="22" t="s">
        <v>81</v>
      </c>
      <c r="AY156" s="22" t="s">
        <v>150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22" t="s">
        <v>79</v>
      </c>
      <c r="BK156" s="201">
        <f>ROUND(I156*H156,2)</f>
        <v>0</v>
      </c>
      <c r="BL156" s="22" t="s">
        <v>157</v>
      </c>
      <c r="BM156" s="22" t="s">
        <v>249</v>
      </c>
    </row>
    <row r="157" spans="2:65" s="1" customFormat="1" ht="54">
      <c r="B157" s="39"/>
      <c r="C157" s="61"/>
      <c r="D157" s="202" t="s">
        <v>159</v>
      </c>
      <c r="E157" s="61"/>
      <c r="F157" s="203" t="s">
        <v>250</v>
      </c>
      <c r="G157" s="61"/>
      <c r="H157" s="61"/>
      <c r="I157" s="161"/>
      <c r="J157" s="61"/>
      <c r="K157" s="61"/>
      <c r="L157" s="59"/>
      <c r="M157" s="204"/>
      <c r="N157" s="40"/>
      <c r="O157" s="40"/>
      <c r="P157" s="40"/>
      <c r="Q157" s="40"/>
      <c r="R157" s="40"/>
      <c r="S157" s="40"/>
      <c r="T157" s="76"/>
      <c r="AT157" s="22" t="s">
        <v>159</v>
      </c>
      <c r="AU157" s="22" t="s">
        <v>81</v>
      </c>
    </row>
    <row r="158" spans="2:65" s="1" customFormat="1" ht="14.45" customHeight="1">
      <c r="B158" s="39"/>
      <c r="C158" s="216" t="s">
        <v>251</v>
      </c>
      <c r="D158" s="216" t="s">
        <v>206</v>
      </c>
      <c r="E158" s="217" t="s">
        <v>252</v>
      </c>
      <c r="F158" s="218" t="s">
        <v>253</v>
      </c>
      <c r="G158" s="219" t="s">
        <v>155</v>
      </c>
      <c r="H158" s="220">
        <v>7.62</v>
      </c>
      <c r="I158" s="221"/>
      <c r="J158" s="222">
        <f>ROUND(I158*H158,2)</f>
        <v>0</v>
      </c>
      <c r="K158" s="218" t="s">
        <v>156</v>
      </c>
      <c r="L158" s="223"/>
      <c r="M158" s="224" t="s">
        <v>21</v>
      </c>
      <c r="N158" s="225" t="s">
        <v>42</v>
      </c>
      <c r="O158" s="40"/>
      <c r="P158" s="199">
        <f>O158*H158</f>
        <v>0</v>
      </c>
      <c r="Q158" s="199">
        <v>0.108</v>
      </c>
      <c r="R158" s="199">
        <f>Q158*H158</f>
        <v>0.82296000000000002</v>
      </c>
      <c r="S158" s="199">
        <v>0</v>
      </c>
      <c r="T158" s="200">
        <f>S158*H158</f>
        <v>0</v>
      </c>
      <c r="AR158" s="22" t="s">
        <v>194</v>
      </c>
      <c r="AT158" s="22" t="s">
        <v>206</v>
      </c>
      <c r="AU158" s="22" t="s">
        <v>81</v>
      </c>
      <c r="AY158" s="22" t="s">
        <v>150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22" t="s">
        <v>79</v>
      </c>
      <c r="BK158" s="201">
        <f>ROUND(I158*H158,2)</f>
        <v>0</v>
      </c>
      <c r="BL158" s="22" t="s">
        <v>157</v>
      </c>
      <c r="BM158" s="22" t="s">
        <v>254</v>
      </c>
    </row>
    <row r="159" spans="2:65" s="1" customFormat="1">
      <c r="B159" s="39"/>
      <c r="C159" s="61"/>
      <c r="D159" s="202" t="s">
        <v>159</v>
      </c>
      <c r="E159" s="61"/>
      <c r="F159" s="203" t="s">
        <v>255</v>
      </c>
      <c r="G159" s="61"/>
      <c r="H159" s="61"/>
      <c r="I159" s="161"/>
      <c r="J159" s="61"/>
      <c r="K159" s="61"/>
      <c r="L159" s="59"/>
      <c r="M159" s="204"/>
      <c r="N159" s="40"/>
      <c r="O159" s="40"/>
      <c r="P159" s="40"/>
      <c r="Q159" s="40"/>
      <c r="R159" s="40"/>
      <c r="S159" s="40"/>
      <c r="T159" s="76"/>
      <c r="AT159" s="22" t="s">
        <v>159</v>
      </c>
      <c r="AU159" s="22" t="s">
        <v>81</v>
      </c>
    </row>
    <row r="160" spans="2:65" s="10" customFormat="1" ht="29.85" customHeight="1">
      <c r="B160" s="174"/>
      <c r="C160" s="175"/>
      <c r="D160" s="176" t="s">
        <v>70</v>
      </c>
      <c r="E160" s="188" t="s">
        <v>184</v>
      </c>
      <c r="F160" s="188" t="s">
        <v>256</v>
      </c>
      <c r="G160" s="175"/>
      <c r="H160" s="175"/>
      <c r="I160" s="178"/>
      <c r="J160" s="189">
        <f>BK160</f>
        <v>0</v>
      </c>
      <c r="K160" s="175"/>
      <c r="L160" s="180"/>
      <c r="M160" s="181"/>
      <c r="N160" s="182"/>
      <c r="O160" s="182"/>
      <c r="P160" s="183">
        <f>SUM(P161:P291)</f>
        <v>0</v>
      </c>
      <c r="Q160" s="182"/>
      <c r="R160" s="183">
        <f>SUM(R161:R291)</f>
        <v>28.517416440000002</v>
      </c>
      <c r="S160" s="182"/>
      <c r="T160" s="184">
        <f>SUM(T161:T291)</f>
        <v>2.16</v>
      </c>
      <c r="AR160" s="185" t="s">
        <v>79</v>
      </c>
      <c r="AT160" s="186" t="s">
        <v>70</v>
      </c>
      <c r="AU160" s="186" t="s">
        <v>79</v>
      </c>
      <c r="AY160" s="185" t="s">
        <v>150</v>
      </c>
      <c r="BK160" s="187">
        <f>SUM(BK161:BK291)</f>
        <v>0</v>
      </c>
    </row>
    <row r="161" spans="2:65" s="1" customFormat="1" ht="14.45" customHeight="1">
      <c r="B161" s="39"/>
      <c r="C161" s="190" t="s">
        <v>257</v>
      </c>
      <c r="D161" s="190" t="s">
        <v>152</v>
      </c>
      <c r="E161" s="191" t="s">
        <v>258</v>
      </c>
      <c r="F161" s="192" t="s">
        <v>259</v>
      </c>
      <c r="G161" s="193" t="s">
        <v>155</v>
      </c>
      <c r="H161" s="194">
        <v>74.959999999999994</v>
      </c>
      <c r="I161" s="195"/>
      <c r="J161" s="196">
        <f>ROUND(I161*H161,2)</f>
        <v>0</v>
      </c>
      <c r="K161" s="192" t="s">
        <v>156</v>
      </c>
      <c r="L161" s="59"/>
      <c r="M161" s="197" t="s">
        <v>21</v>
      </c>
      <c r="N161" s="198" t="s">
        <v>42</v>
      </c>
      <c r="O161" s="40"/>
      <c r="P161" s="199">
        <f>O161*H161</f>
        <v>0</v>
      </c>
      <c r="Q161" s="199">
        <v>3.3579999999999999E-2</v>
      </c>
      <c r="R161" s="199">
        <f>Q161*H161</f>
        <v>2.5171567999999995</v>
      </c>
      <c r="S161" s="199">
        <v>0</v>
      </c>
      <c r="T161" s="200">
        <f>S161*H161</f>
        <v>0</v>
      </c>
      <c r="AR161" s="22" t="s">
        <v>157</v>
      </c>
      <c r="AT161" s="22" t="s">
        <v>152</v>
      </c>
      <c r="AU161" s="22" t="s">
        <v>81</v>
      </c>
      <c r="AY161" s="22" t="s">
        <v>150</v>
      </c>
      <c r="BE161" s="201">
        <f>IF(N161="základní",J161,0)</f>
        <v>0</v>
      </c>
      <c r="BF161" s="201">
        <f>IF(N161="snížená",J161,0)</f>
        <v>0</v>
      </c>
      <c r="BG161" s="201">
        <f>IF(N161="zákl. přenesená",J161,0)</f>
        <v>0</v>
      </c>
      <c r="BH161" s="201">
        <f>IF(N161="sníž. přenesená",J161,0)</f>
        <v>0</v>
      </c>
      <c r="BI161" s="201">
        <f>IF(N161="nulová",J161,0)</f>
        <v>0</v>
      </c>
      <c r="BJ161" s="22" t="s">
        <v>79</v>
      </c>
      <c r="BK161" s="201">
        <f>ROUND(I161*H161,2)</f>
        <v>0</v>
      </c>
      <c r="BL161" s="22" t="s">
        <v>157</v>
      </c>
      <c r="BM161" s="22" t="s">
        <v>260</v>
      </c>
    </row>
    <row r="162" spans="2:65" s="1" customFormat="1">
      <c r="B162" s="39"/>
      <c r="C162" s="61"/>
      <c r="D162" s="202" t="s">
        <v>159</v>
      </c>
      <c r="E162" s="61"/>
      <c r="F162" s="203" t="s">
        <v>259</v>
      </c>
      <c r="G162" s="61"/>
      <c r="H162" s="61"/>
      <c r="I162" s="161"/>
      <c r="J162" s="61"/>
      <c r="K162" s="61"/>
      <c r="L162" s="59"/>
      <c r="M162" s="204"/>
      <c r="N162" s="40"/>
      <c r="O162" s="40"/>
      <c r="P162" s="40"/>
      <c r="Q162" s="40"/>
      <c r="R162" s="40"/>
      <c r="S162" s="40"/>
      <c r="T162" s="76"/>
      <c r="AT162" s="22" t="s">
        <v>159</v>
      </c>
      <c r="AU162" s="22" t="s">
        <v>81</v>
      </c>
    </row>
    <row r="163" spans="2:65" s="11" customFormat="1">
      <c r="B163" s="205"/>
      <c r="C163" s="206"/>
      <c r="D163" s="202" t="s">
        <v>161</v>
      </c>
      <c r="E163" s="207" t="s">
        <v>21</v>
      </c>
      <c r="F163" s="208" t="s">
        <v>261</v>
      </c>
      <c r="G163" s="206"/>
      <c r="H163" s="209">
        <v>46.08</v>
      </c>
      <c r="I163" s="210"/>
      <c r="J163" s="206"/>
      <c r="K163" s="206"/>
      <c r="L163" s="211"/>
      <c r="M163" s="212"/>
      <c r="N163" s="213"/>
      <c r="O163" s="213"/>
      <c r="P163" s="213"/>
      <c r="Q163" s="213"/>
      <c r="R163" s="213"/>
      <c r="S163" s="213"/>
      <c r="T163" s="214"/>
      <c r="AT163" s="215" t="s">
        <v>161</v>
      </c>
      <c r="AU163" s="215" t="s">
        <v>81</v>
      </c>
      <c r="AV163" s="11" t="s">
        <v>81</v>
      </c>
      <c r="AW163" s="11" t="s">
        <v>35</v>
      </c>
      <c r="AX163" s="11" t="s">
        <v>71</v>
      </c>
      <c r="AY163" s="215" t="s">
        <v>150</v>
      </c>
    </row>
    <row r="164" spans="2:65" s="11" customFormat="1">
      <c r="B164" s="205"/>
      <c r="C164" s="206"/>
      <c r="D164" s="202" t="s">
        <v>161</v>
      </c>
      <c r="E164" s="207" t="s">
        <v>21</v>
      </c>
      <c r="F164" s="208" t="s">
        <v>262</v>
      </c>
      <c r="G164" s="206"/>
      <c r="H164" s="209">
        <v>1.84</v>
      </c>
      <c r="I164" s="210"/>
      <c r="J164" s="206"/>
      <c r="K164" s="206"/>
      <c r="L164" s="211"/>
      <c r="M164" s="212"/>
      <c r="N164" s="213"/>
      <c r="O164" s="213"/>
      <c r="P164" s="213"/>
      <c r="Q164" s="213"/>
      <c r="R164" s="213"/>
      <c r="S164" s="213"/>
      <c r="T164" s="214"/>
      <c r="AT164" s="215" t="s">
        <v>161</v>
      </c>
      <c r="AU164" s="215" t="s">
        <v>81</v>
      </c>
      <c r="AV164" s="11" t="s">
        <v>81</v>
      </c>
      <c r="AW164" s="11" t="s">
        <v>35</v>
      </c>
      <c r="AX164" s="11" t="s">
        <v>71</v>
      </c>
      <c r="AY164" s="215" t="s">
        <v>150</v>
      </c>
    </row>
    <row r="165" spans="2:65" s="11" customFormat="1">
      <c r="B165" s="205"/>
      <c r="C165" s="206"/>
      <c r="D165" s="202" t="s">
        <v>161</v>
      </c>
      <c r="E165" s="207" t="s">
        <v>21</v>
      </c>
      <c r="F165" s="208" t="s">
        <v>263</v>
      </c>
      <c r="G165" s="206"/>
      <c r="H165" s="209">
        <v>4.16</v>
      </c>
      <c r="I165" s="210"/>
      <c r="J165" s="206"/>
      <c r="K165" s="206"/>
      <c r="L165" s="211"/>
      <c r="M165" s="212"/>
      <c r="N165" s="213"/>
      <c r="O165" s="213"/>
      <c r="P165" s="213"/>
      <c r="Q165" s="213"/>
      <c r="R165" s="213"/>
      <c r="S165" s="213"/>
      <c r="T165" s="214"/>
      <c r="AT165" s="215" t="s">
        <v>161</v>
      </c>
      <c r="AU165" s="215" t="s">
        <v>81</v>
      </c>
      <c r="AV165" s="11" t="s">
        <v>81</v>
      </c>
      <c r="AW165" s="11" t="s">
        <v>35</v>
      </c>
      <c r="AX165" s="11" t="s">
        <v>71</v>
      </c>
      <c r="AY165" s="215" t="s">
        <v>150</v>
      </c>
    </row>
    <row r="166" spans="2:65" s="11" customFormat="1">
      <c r="B166" s="205"/>
      <c r="C166" s="206"/>
      <c r="D166" s="202" t="s">
        <v>161</v>
      </c>
      <c r="E166" s="207" t="s">
        <v>21</v>
      </c>
      <c r="F166" s="208" t="s">
        <v>264</v>
      </c>
      <c r="G166" s="206"/>
      <c r="H166" s="209">
        <v>3.6</v>
      </c>
      <c r="I166" s="210"/>
      <c r="J166" s="206"/>
      <c r="K166" s="206"/>
      <c r="L166" s="211"/>
      <c r="M166" s="212"/>
      <c r="N166" s="213"/>
      <c r="O166" s="213"/>
      <c r="P166" s="213"/>
      <c r="Q166" s="213"/>
      <c r="R166" s="213"/>
      <c r="S166" s="213"/>
      <c r="T166" s="214"/>
      <c r="AT166" s="215" t="s">
        <v>161</v>
      </c>
      <c r="AU166" s="215" t="s">
        <v>81</v>
      </c>
      <c r="AV166" s="11" t="s">
        <v>81</v>
      </c>
      <c r="AW166" s="11" t="s">
        <v>35</v>
      </c>
      <c r="AX166" s="11" t="s">
        <v>71</v>
      </c>
      <c r="AY166" s="215" t="s">
        <v>150</v>
      </c>
    </row>
    <row r="167" spans="2:65" s="11" customFormat="1">
      <c r="B167" s="205"/>
      <c r="C167" s="206"/>
      <c r="D167" s="202" t="s">
        <v>161</v>
      </c>
      <c r="E167" s="207" t="s">
        <v>21</v>
      </c>
      <c r="F167" s="208" t="s">
        <v>265</v>
      </c>
      <c r="G167" s="206"/>
      <c r="H167" s="209">
        <v>12.8</v>
      </c>
      <c r="I167" s="210"/>
      <c r="J167" s="206"/>
      <c r="K167" s="206"/>
      <c r="L167" s="211"/>
      <c r="M167" s="212"/>
      <c r="N167" s="213"/>
      <c r="O167" s="213"/>
      <c r="P167" s="213"/>
      <c r="Q167" s="213"/>
      <c r="R167" s="213"/>
      <c r="S167" s="213"/>
      <c r="T167" s="214"/>
      <c r="AT167" s="215" t="s">
        <v>161</v>
      </c>
      <c r="AU167" s="215" t="s">
        <v>81</v>
      </c>
      <c r="AV167" s="11" t="s">
        <v>81</v>
      </c>
      <c r="AW167" s="11" t="s">
        <v>35</v>
      </c>
      <c r="AX167" s="11" t="s">
        <v>71</v>
      </c>
      <c r="AY167" s="215" t="s">
        <v>150</v>
      </c>
    </row>
    <row r="168" spans="2:65" s="11" customFormat="1">
      <c r="B168" s="205"/>
      <c r="C168" s="206"/>
      <c r="D168" s="202" t="s">
        <v>161</v>
      </c>
      <c r="E168" s="207" t="s">
        <v>21</v>
      </c>
      <c r="F168" s="208" t="s">
        <v>266</v>
      </c>
      <c r="G168" s="206"/>
      <c r="H168" s="209">
        <v>5.76</v>
      </c>
      <c r="I168" s="210"/>
      <c r="J168" s="206"/>
      <c r="K168" s="206"/>
      <c r="L168" s="211"/>
      <c r="M168" s="212"/>
      <c r="N168" s="213"/>
      <c r="O168" s="213"/>
      <c r="P168" s="213"/>
      <c r="Q168" s="213"/>
      <c r="R168" s="213"/>
      <c r="S168" s="213"/>
      <c r="T168" s="214"/>
      <c r="AT168" s="215" t="s">
        <v>161</v>
      </c>
      <c r="AU168" s="215" t="s">
        <v>81</v>
      </c>
      <c r="AV168" s="11" t="s">
        <v>81</v>
      </c>
      <c r="AW168" s="11" t="s">
        <v>35</v>
      </c>
      <c r="AX168" s="11" t="s">
        <v>71</v>
      </c>
      <c r="AY168" s="215" t="s">
        <v>150</v>
      </c>
    </row>
    <row r="169" spans="2:65" s="11" customFormat="1">
      <c r="B169" s="205"/>
      <c r="C169" s="206"/>
      <c r="D169" s="202" t="s">
        <v>161</v>
      </c>
      <c r="E169" s="207" t="s">
        <v>21</v>
      </c>
      <c r="F169" s="208" t="s">
        <v>267</v>
      </c>
      <c r="G169" s="206"/>
      <c r="H169" s="209">
        <v>0.72</v>
      </c>
      <c r="I169" s="210"/>
      <c r="J169" s="206"/>
      <c r="K169" s="206"/>
      <c r="L169" s="211"/>
      <c r="M169" s="212"/>
      <c r="N169" s="213"/>
      <c r="O169" s="213"/>
      <c r="P169" s="213"/>
      <c r="Q169" s="213"/>
      <c r="R169" s="213"/>
      <c r="S169" s="213"/>
      <c r="T169" s="214"/>
      <c r="AT169" s="215" t="s">
        <v>161</v>
      </c>
      <c r="AU169" s="215" t="s">
        <v>81</v>
      </c>
      <c r="AV169" s="11" t="s">
        <v>81</v>
      </c>
      <c r="AW169" s="11" t="s">
        <v>35</v>
      </c>
      <c r="AX169" s="11" t="s">
        <v>71</v>
      </c>
      <c r="AY169" s="215" t="s">
        <v>150</v>
      </c>
    </row>
    <row r="170" spans="2:65" s="12" customFormat="1">
      <c r="B170" s="226"/>
      <c r="C170" s="227"/>
      <c r="D170" s="202" t="s">
        <v>161</v>
      </c>
      <c r="E170" s="228" t="s">
        <v>21</v>
      </c>
      <c r="F170" s="229" t="s">
        <v>234</v>
      </c>
      <c r="G170" s="227"/>
      <c r="H170" s="230">
        <v>74.959999999999994</v>
      </c>
      <c r="I170" s="231"/>
      <c r="J170" s="227"/>
      <c r="K170" s="227"/>
      <c r="L170" s="232"/>
      <c r="M170" s="233"/>
      <c r="N170" s="234"/>
      <c r="O170" s="234"/>
      <c r="P170" s="234"/>
      <c r="Q170" s="234"/>
      <c r="R170" s="234"/>
      <c r="S170" s="234"/>
      <c r="T170" s="235"/>
      <c r="AT170" s="236" t="s">
        <v>161</v>
      </c>
      <c r="AU170" s="236" t="s">
        <v>81</v>
      </c>
      <c r="AV170" s="12" t="s">
        <v>157</v>
      </c>
      <c r="AW170" s="12" t="s">
        <v>35</v>
      </c>
      <c r="AX170" s="12" t="s">
        <v>79</v>
      </c>
      <c r="AY170" s="236" t="s">
        <v>150</v>
      </c>
    </row>
    <row r="171" spans="2:65" s="1" customFormat="1" ht="22.9" customHeight="1">
      <c r="B171" s="39"/>
      <c r="C171" s="190" t="s">
        <v>268</v>
      </c>
      <c r="D171" s="190" t="s">
        <v>152</v>
      </c>
      <c r="E171" s="191" t="s">
        <v>269</v>
      </c>
      <c r="F171" s="192" t="s">
        <v>270</v>
      </c>
      <c r="G171" s="193" t="s">
        <v>155</v>
      </c>
      <c r="H171" s="194">
        <v>10.476000000000001</v>
      </c>
      <c r="I171" s="195"/>
      <c r="J171" s="196">
        <f>ROUND(I171*H171,2)</f>
        <v>0</v>
      </c>
      <c r="K171" s="192" t="s">
        <v>156</v>
      </c>
      <c r="L171" s="59"/>
      <c r="M171" s="197" t="s">
        <v>21</v>
      </c>
      <c r="N171" s="198" t="s">
        <v>42</v>
      </c>
      <c r="O171" s="40"/>
      <c r="P171" s="199">
        <f>O171*H171</f>
        <v>0</v>
      </c>
      <c r="Q171" s="199">
        <v>3.4500000000000003E-2</v>
      </c>
      <c r="R171" s="199">
        <f>Q171*H171</f>
        <v>0.36142200000000008</v>
      </c>
      <c r="S171" s="199">
        <v>0</v>
      </c>
      <c r="T171" s="200">
        <f>S171*H171</f>
        <v>0</v>
      </c>
      <c r="AR171" s="22" t="s">
        <v>157</v>
      </c>
      <c r="AT171" s="22" t="s">
        <v>152</v>
      </c>
      <c r="AU171" s="22" t="s">
        <v>81</v>
      </c>
      <c r="AY171" s="22" t="s">
        <v>150</v>
      </c>
      <c r="BE171" s="201">
        <f>IF(N171="základní",J171,0)</f>
        <v>0</v>
      </c>
      <c r="BF171" s="201">
        <f>IF(N171="snížená",J171,0)</f>
        <v>0</v>
      </c>
      <c r="BG171" s="201">
        <f>IF(N171="zákl. přenesená",J171,0)</f>
        <v>0</v>
      </c>
      <c r="BH171" s="201">
        <f>IF(N171="sníž. přenesená",J171,0)</f>
        <v>0</v>
      </c>
      <c r="BI171" s="201">
        <f>IF(N171="nulová",J171,0)</f>
        <v>0</v>
      </c>
      <c r="BJ171" s="22" t="s">
        <v>79</v>
      </c>
      <c r="BK171" s="201">
        <f>ROUND(I171*H171,2)</f>
        <v>0</v>
      </c>
      <c r="BL171" s="22" t="s">
        <v>157</v>
      </c>
      <c r="BM171" s="22" t="s">
        <v>271</v>
      </c>
    </row>
    <row r="172" spans="2:65" s="1" customFormat="1" ht="27">
      <c r="B172" s="39"/>
      <c r="C172" s="61"/>
      <c r="D172" s="202" t="s">
        <v>159</v>
      </c>
      <c r="E172" s="61"/>
      <c r="F172" s="203" t="s">
        <v>272</v>
      </c>
      <c r="G172" s="61"/>
      <c r="H172" s="61"/>
      <c r="I172" s="161"/>
      <c r="J172" s="61"/>
      <c r="K172" s="61"/>
      <c r="L172" s="59"/>
      <c r="M172" s="204"/>
      <c r="N172" s="40"/>
      <c r="O172" s="40"/>
      <c r="P172" s="40"/>
      <c r="Q172" s="40"/>
      <c r="R172" s="40"/>
      <c r="S172" s="40"/>
      <c r="T172" s="76"/>
      <c r="AT172" s="22" t="s">
        <v>159</v>
      </c>
      <c r="AU172" s="22" t="s">
        <v>81</v>
      </c>
    </row>
    <row r="173" spans="2:65" s="1" customFormat="1" ht="22.9" customHeight="1">
      <c r="B173" s="39"/>
      <c r="C173" s="190" t="s">
        <v>273</v>
      </c>
      <c r="D173" s="190" t="s">
        <v>152</v>
      </c>
      <c r="E173" s="191" t="s">
        <v>274</v>
      </c>
      <c r="F173" s="192" t="s">
        <v>275</v>
      </c>
      <c r="G173" s="193" t="s">
        <v>155</v>
      </c>
      <c r="H173" s="194">
        <v>2.7</v>
      </c>
      <c r="I173" s="195"/>
      <c r="J173" s="196">
        <f>ROUND(I173*H173,2)</f>
        <v>0</v>
      </c>
      <c r="K173" s="192" t="s">
        <v>156</v>
      </c>
      <c r="L173" s="59"/>
      <c r="M173" s="197" t="s">
        <v>21</v>
      </c>
      <c r="N173" s="198" t="s">
        <v>42</v>
      </c>
      <c r="O173" s="40"/>
      <c r="P173" s="199">
        <f>O173*H173</f>
        <v>0</v>
      </c>
      <c r="Q173" s="199">
        <v>8.3800000000000003E-3</v>
      </c>
      <c r="R173" s="199">
        <f>Q173*H173</f>
        <v>2.2626000000000004E-2</v>
      </c>
      <c r="S173" s="199">
        <v>0</v>
      </c>
      <c r="T173" s="200">
        <f>S173*H173</f>
        <v>0</v>
      </c>
      <c r="AR173" s="22" t="s">
        <v>157</v>
      </c>
      <c r="AT173" s="22" t="s">
        <v>152</v>
      </c>
      <c r="AU173" s="22" t="s">
        <v>81</v>
      </c>
      <c r="AY173" s="22" t="s">
        <v>150</v>
      </c>
      <c r="BE173" s="201">
        <f>IF(N173="základní",J173,0)</f>
        <v>0</v>
      </c>
      <c r="BF173" s="201">
        <f>IF(N173="snížená",J173,0)</f>
        <v>0</v>
      </c>
      <c r="BG173" s="201">
        <f>IF(N173="zákl. přenesená",J173,0)</f>
        <v>0</v>
      </c>
      <c r="BH173" s="201">
        <f>IF(N173="sníž. přenesená",J173,0)</f>
        <v>0</v>
      </c>
      <c r="BI173" s="201">
        <f>IF(N173="nulová",J173,0)</f>
        <v>0</v>
      </c>
      <c r="BJ173" s="22" t="s">
        <v>79</v>
      </c>
      <c r="BK173" s="201">
        <f>ROUND(I173*H173,2)</f>
        <v>0</v>
      </c>
      <c r="BL173" s="22" t="s">
        <v>157</v>
      </c>
      <c r="BM173" s="22" t="s">
        <v>276</v>
      </c>
    </row>
    <row r="174" spans="2:65" s="1" customFormat="1" ht="27">
      <c r="B174" s="39"/>
      <c r="C174" s="61"/>
      <c r="D174" s="202" t="s">
        <v>159</v>
      </c>
      <c r="E174" s="61"/>
      <c r="F174" s="203" t="s">
        <v>277</v>
      </c>
      <c r="G174" s="61"/>
      <c r="H174" s="61"/>
      <c r="I174" s="161"/>
      <c r="J174" s="61"/>
      <c r="K174" s="61"/>
      <c r="L174" s="59"/>
      <c r="M174" s="204"/>
      <c r="N174" s="40"/>
      <c r="O174" s="40"/>
      <c r="P174" s="40"/>
      <c r="Q174" s="40"/>
      <c r="R174" s="40"/>
      <c r="S174" s="40"/>
      <c r="T174" s="76"/>
      <c r="AT174" s="22" t="s">
        <v>159</v>
      </c>
      <c r="AU174" s="22" t="s">
        <v>81</v>
      </c>
    </row>
    <row r="175" spans="2:65" s="1" customFormat="1" ht="14.45" customHeight="1">
      <c r="B175" s="39"/>
      <c r="C175" s="216" t="s">
        <v>9</v>
      </c>
      <c r="D175" s="216" t="s">
        <v>206</v>
      </c>
      <c r="E175" s="217" t="s">
        <v>278</v>
      </c>
      <c r="F175" s="218" t="s">
        <v>279</v>
      </c>
      <c r="G175" s="219" t="s">
        <v>155</v>
      </c>
      <c r="H175" s="220">
        <v>2.754</v>
      </c>
      <c r="I175" s="221"/>
      <c r="J175" s="222">
        <f>ROUND(I175*H175,2)</f>
        <v>0</v>
      </c>
      <c r="K175" s="218" t="s">
        <v>156</v>
      </c>
      <c r="L175" s="223"/>
      <c r="M175" s="224" t="s">
        <v>21</v>
      </c>
      <c r="N175" s="225" t="s">
        <v>42</v>
      </c>
      <c r="O175" s="40"/>
      <c r="P175" s="199">
        <f>O175*H175</f>
        <v>0</v>
      </c>
      <c r="Q175" s="199">
        <v>1.6999999999999999E-3</v>
      </c>
      <c r="R175" s="199">
        <f>Q175*H175</f>
        <v>4.6817999999999999E-3</v>
      </c>
      <c r="S175" s="199">
        <v>0</v>
      </c>
      <c r="T175" s="200">
        <f>S175*H175</f>
        <v>0</v>
      </c>
      <c r="AR175" s="22" t="s">
        <v>194</v>
      </c>
      <c r="AT175" s="22" t="s">
        <v>206</v>
      </c>
      <c r="AU175" s="22" t="s">
        <v>81</v>
      </c>
      <c r="AY175" s="22" t="s">
        <v>150</v>
      </c>
      <c r="BE175" s="201">
        <f>IF(N175="základní",J175,0)</f>
        <v>0</v>
      </c>
      <c r="BF175" s="201">
        <f>IF(N175="snížená",J175,0)</f>
        <v>0</v>
      </c>
      <c r="BG175" s="201">
        <f>IF(N175="zákl. přenesená",J175,0)</f>
        <v>0</v>
      </c>
      <c r="BH175" s="201">
        <f>IF(N175="sníž. přenesená",J175,0)</f>
        <v>0</v>
      </c>
      <c r="BI175" s="201">
        <f>IF(N175="nulová",J175,0)</f>
        <v>0</v>
      </c>
      <c r="BJ175" s="22" t="s">
        <v>79</v>
      </c>
      <c r="BK175" s="201">
        <f>ROUND(I175*H175,2)</f>
        <v>0</v>
      </c>
      <c r="BL175" s="22" t="s">
        <v>157</v>
      </c>
      <c r="BM175" s="22" t="s">
        <v>280</v>
      </c>
    </row>
    <row r="176" spans="2:65" s="1" customFormat="1" ht="40.5">
      <c r="B176" s="39"/>
      <c r="C176" s="61"/>
      <c r="D176" s="202" t="s">
        <v>159</v>
      </c>
      <c r="E176" s="61"/>
      <c r="F176" s="203" t="s">
        <v>281</v>
      </c>
      <c r="G176" s="61"/>
      <c r="H176" s="61"/>
      <c r="I176" s="161"/>
      <c r="J176" s="61"/>
      <c r="K176" s="61"/>
      <c r="L176" s="59"/>
      <c r="M176" s="204"/>
      <c r="N176" s="40"/>
      <c r="O176" s="40"/>
      <c r="P176" s="40"/>
      <c r="Q176" s="40"/>
      <c r="R176" s="40"/>
      <c r="S176" s="40"/>
      <c r="T176" s="76"/>
      <c r="AT176" s="22" t="s">
        <v>159</v>
      </c>
      <c r="AU176" s="22" t="s">
        <v>81</v>
      </c>
    </row>
    <row r="177" spans="2:65" s="11" customFormat="1">
      <c r="B177" s="205"/>
      <c r="C177" s="206"/>
      <c r="D177" s="202" t="s">
        <v>161</v>
      </c>
      <c r="E177" s="206"/>
      <c r="F177" s="208" t="s">
        <v>282</v>
      </c>
      <c r="G177" s="206"/>
      <c r="H177" s="209">
        <v>2.754</v>
      </c>
      <c r="I177" s="210"/>
      <c r="J177" s="206"/>
      <c r="K177" s="206"/>
      <c r="L177" s="211"/>
      <c r="M177" s="212"/>
      <c r="N177" s="213"/>
      <c r="O177" s="213"/>
      <c r="P177" s="213"/>
      <c r="Q177" s="213"/>
      <c r="R177" s="213"/>
      <c r="S177" s="213"/>
      <c r="T177" s="214"/>
      <c r="AT177" s="215" t="s">
        <v>161</v>
      </c>
      <c r="AU177" s="215" t="s">
        <v>81</v>
      </c>
      <c r="AV177" s="11" t="s">
        <v>81</v>
      </c>
      <c r="AW177" s="11" t="s">
        <v>6</v>
      </c>
      <c r="AX177" s="11" t="s">
        <v>79</v>
      </c>
      <c r="AY177" s="215" t="s">
        <v>150</v>
      </c>
    </row>
    <row r="178" spans="2:65" s="1" customFormat="1" ht="22.9" customHeight="1">
      <c r="B178" s="39"/>
      <c r="C178" s="190" t="s">
        <v>283</v>
      </c>
      <c r="D178" s="190" t="s">
        <v>152</v>
      </c>
      <c r="E178" s="191" t="s">
        <v>284</v>
      </c>
      <c r="F178" s="192" t="s">
        <v>285</v>
      </c>
      <c r="G178" s="193" t="s">
        <v>155</v>
      </c>
      <c r="H178" s="194">
        <v>1.35</v>
      </c>
      <c r="I178" s="195"/>
      <c r="J178" s="196">
        <f>ROUND(I178*H178,2)</f>
        <v>0</v>
      </c>
      <c r="K178" s="192" t="s">
        <v>156</v>
      </c>
      <c r="L178" s="59"/>
      <c r="M178" s="197" t="s">
        <v>21</v>
      </c>
      <c r="N178" s="198" t="s">
        <v>42</v>
      </c>
      <c r="O178" s="40"/>
      <c r="P178" s="199">
        <f>O178*H178</f>
        <v>0</v>
      </c>
      <c r="Q178" s="199">
        <v>2.6800000000000001E-3</v>
      </c>
      <c r="R178" s="199">
        <f>Q178*H178</f>
        <v>3.6180000000000006E-3</v>
      </c>
      <c r="S178" s="199">
        <v>0</v>
      </c>
      <c r="T178" s="200">
        <f>S178*H178</f>
        <v>0</v>
      </c>
      <c r="AR178" s="22" t="s">
        <v>157</v>
      </c>
      <c r="AT178" s="22" t="s">
        <v>152</v>
      </c>
      <c r="AU178" s="22" t="s">
        <v>81</v>
      </c>
      <c r="AY178" s="22" t="s">
        <v>150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22" t="s">
        <v>79</v>
      </c>
      <c r="BK178" s="201">
        <f>ROUND(I178*H178,2)</f>
        <v>0</v>
      </c>
      <c r="BL178" s="22" t="s">
        <v>157</v>
      </c>
      <c r="BM178" s="22" t="s">
        <v>286</v>
      </c>
    </row>
    <row r="179" spans="2:65" s="1" customFormat="1" ht="27">
      <c r="B179" s="39"/>
      <c r="C179" s="61"/>
      <c r="D179" s="202" t="s">
        <v>159</v>
      </c>
      <c r="E179" s="61"/>
      <c r="F179" s="203" t="s">
        <v>287</v>
      </c>
      <c r="G179" s="61"/>
      <c r="H179" s="61"/>
      <c r="I179" s="161"/>
      <c r="J179" s="61"/>
      <c r="K179" s="61"/>
      <c r="L179" s="59"/>
      <c r="M179" s="204"/>
      <c r="N179" s="40"/>
      <c r="O179" s="40"/>
      <c r="P179" s="40"/>
      <c r="Q179" s="40"/>
      <c r="R179" s="40"/>
      <c r="S179" s="40"/>
      <c r="T179" s="76"/>
      <c r="AT179" s="22" t="s">
        <v>159</v>
      </c>
      <c r="AU179" s="22" t="s">
        <v>81</v>
      </c>
    </row>
    <row r="180" spans="2:65" s="1" customFormat="1" ht="14.45" customHeight="1">
      <c r="B180" s="39"/>
      <c r="C180" s="190" t="s">
        <v>288</v>
      </c>
      <c r="D180" s="190" t="s">
        <v>152</v>
      </c>
      <c r="E180" s="191" t="s">
        <v>289</v>
      </c>
      <c r="F180" s="192" t="s">
        <v>290</v>
      </c>
      <c r="G180" s="193" t="s">
        <v>155</v>
      </c>
      <c r="H180" s="194">
        <v>539.54399999999998</v>
      </c>
      <c r="I180" s="195"/>
      <c r="J180" s="196">
        <f>ROUND(I180*H180,2)</f>
        <v>0</v>
      </c>
      <c r="K180" s="192" t="s">
        <v>156</v>
      </c>
      <c r="L180" s="59"/>
      <c r="M180" s="197" t="s">
        <v>21</v>
      </c>
      <c r="N180" s="198" t="s">
        <v>42</v>
      </c>
      <c r="O180" s="40"/>
      <c r="P180" s="199">
        <f>O180*H180</f>
        <v>0</v>
      </c>
      <c r="Q180" s="199">
        <v>7.3499999999999998E-3</v>
      </c>
      <c r="R180" s="199">
        <f>Q180*H180</f>
        <v>3.9656483999999996</v>
      </c>
      <c r="S180" s="199">
        <v>0</v>
      </c>
      <c r="T180" s="200">
        <f>S180*H180</f>
        <v>0</v>
      </c>
      <c r="AR180" s="22" t="s">
        <v>157</v>
      </c>
      <c r="AT180" s="22" t="s">
        <v>152</v>
      </c>
      <c r="AU180" s="22" t="s">
        <v>81</v>
      </c>
      <c r="AY180" s="22" t="s">
        <v>150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22" t="s">
        <v>79</v>
      </c>
      <c r="BK180" s="201">
        <f>ROUND(I180*H180,2)</f>
        <v>0</v>
      </c>
      <c r="BL180" s="22" t="s">
        <v>157</v>
      </c>
      <c r="BM180" s="22" t="s">
        <v>291</v>
      </c>
    </row>
    <row r="181" spans="2:65" s="1" customFormat="1">
      <c r="B181" s="39"/>
      <c r="C181" s="61"/>
      <c r="D181" s="202" t="s">
        <v>159</v>
      </c>
      <c r="E181" s="61"/>
      <c r="F181" s="203" t="s">
        <v>290</v>
      </c>
      <c r="G181" s="61"/>
      <c r="H181" s="61"/>
      <c r="I181" s="161"/>
      <c r="J181" s="61"/>
      <c r="K181" s="61"/>
      <c r="L181" s="59"/>
      <c r="M181" s="204"/>
      <c r="N181" s="40"/>
      <c r="O181" s="40"/>
      <c r="P181" s="40"/>
      <c r="Q181" s="40"/>
      <c r="R181" s="40"/>
      <c r="S181" s="40"/>
      <c r="T181" s="76"/>
      <c r="AT181" s="22" t="s">
        <v>159</v>
      </c>
      <c r="AU181" s="22" t="s">
        <v>81</v>
      </c>
    </row>
    <row r="182" spans="2:65" s="1" customFormat="1" ht="22.9" customHeight="1">
      <c r="B182" s="39"/>
      <c r="C182" s="190" t="s">
        <v>292</v>
      </c>
      <c r="D182" s="190" t="s">
        <v>152</v>
      </c>
      <c r="E182" s="191" t="s">
        <v>293</v>
      </c>
      <c r="F182" s="192" t="s">
        <v>294</v>
      </c>
      <c r="G182" s="193" t="s">
        <v>155</v>
      </c>
      <c r="H182" s="194">
        <v>539.54399999999998</v>
      </c>
      <c r="I182" s="195"/>
      <c r="J182" s="196">
        <f>ROUND(I182*H182,2)</f>
        <v>0</v>
      </c>
      <c r="K182" s="192" t="s">
        <v>156</v>
      </c>
      <c r="L182" s="59"/>
      <c r="M182" s="197" t="s">
        <v>21</v>
      </c>
      <c r="N182" s="198" t="s">
        <v>42</v>
      </c>
      <c r="O182" s="40"/>
      <c r="P182" s="199">
        <f>O182*H182</f>
        <v>0</v>
      </c>
      <c r="Q182" s="199">
        <v>2.0480000000000002E-2</v>
      </c>
      <c r="R182" s="199">
        <f>Q182*H182</f>
        <v>11.049861120000001</v>
      </c>
      <c r="S182" s="199">
        <v>0</v>
      </c>
      <c r="T182" s="200">
        <f>S182*H182</f>
        <v>0</v>
      </c>
      <c r="AR182" s="22" t="s">
        <v>157</v>
      </c>
      <c r="AT182" s="22" t="s">
        <v>152</v>
      </c>
      <c r="AU182" s="22" t="s">
        <v>81</v>
      </c>
      <c r="AY182" s="22" t="s">
        <v>150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22" t="s">
        <v>79</v>
      </c>
      <c r="BK182" s="201">
        <f>ROUND(I182*H182,2)</f>
        <v>0</v>
      </c>
      <c r="BL182" s="22" t="s">
        <v>157</v>
      </c>
      <c r="BM182" s="22" t="s">
        <v>295</v>
      </c>
    </row>
    <row r="183" spans="2:65" s="1" customFormat="1">
      <c r="B183" s="39"/>
      <c r="C183" s="61"/>
      <c r="D183" s="202" t="s">
        <v>159</v>
      </c>
      <c r="E183" s="61"/>
      <c r="F183" s="203" t="s">
        <v>294</v>
      </c>
      <c r="G183" s="61"/>
      <c r="H183" s="61"/>
      <c r="I183" s="161"/>
      <c r="J183" s="61"/>
      <c r="K183" s="61"/>
      <c r="L183" s="59"/>
      <c r="M183" s="204"/>
      <c r="N183" s="40"/>
      <c r="O183" s="40"/>
      <c r="P183" s="40"/>
      <c r="Q183" s="40"/>
      <c r="R183" s="40"/>
      <c r="S183" s="40"/>
      <c r="T183" s="76"/>
      <c r="AT183" s="22" t="s">
        <v>159</v>
      </c>
      <c r="AU183" s="22" t="s">
        <v>81</v>
      </c>
    </row>
    <row r="184" spans="2:65" s="1" customFormat="1" ht="22.9" customHeight="1">
      <c r="B184" s="39"/>
      <c r="C184" s="190" t="s">
        <v>296</v>
      </c>
      <c r="D184" s="190" t="s">
        <v>152</v>
      </c>
      <c r="E184" s="191" t="s">
        <v>297</v>
      </c>
      <c r="F184" s="192" t="s">
        <v>298</v>
      </c>
      <c r="G184" s="193" t="s">
        <v>155</v>
      </c>
      <c r="H184" s="194">
        <v>520.27099999999996</v>
      </c>
      <c r="I184" s="195"/>
      <c r="J184" s="196">
        <f>ROUND(I184*H184,2)</f>
        <v>0</v>
      </c>
      <c r="K184" s="192" t="s">
        <v>156</v>
      </c>
      <c r="L184" s="59"/>
      <c r="M184" s="197" t="s">
        <v>21</v>
      </c>
      <c r="N184" s="198" t="s">
        <v>42</v>
      </c>
      <c r="O184" s="40"/>
      <c r="P184" s="199">
        <f>O184*H184</f>
        <v>0</v>
      </c>
      <c r="Q184" s="199">
        <v>8.5000000000000006E-3</v>
      </c>
      <c r="R184" s="199">
        <f>Q184*H184</f>
        <v>4.4223034999999999</v>
      </c>
      <c r="S184" s="199">
        <v>0</v>
      </c>
      <c r="T184" s="200">
        <f>S184*H184</f>
        <v>0</v>
      </c>
      <c r="AR184" s="22" t="s">
        <v>157</v>
      </c>
      <c r="AT184" s="22" t="s">
        <v>152</v>
      </c>
      <c r="AU184" s="22" t="s">
        <v>81</v>
      </c>
      <c r="AY184" s="22" t="s">
        <v>150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22" t="s">
        <v>79</v>
      </c>
      <c r="BK184" s="201">
        <f>ROUND(I184*H184,2)</f>
        <v>0</v>
      </c>
      <c r="BL184" s="22" t="s">
        <v>157</v>
      </c>
      <c r="BM184" s="22" t="s">
        <v>299</v>
      </c>
    </row>
    <row r="185" spans="2:65" s="1" customFormat="1" ht="27">
      <c r="B185" s="39"/>
      <c r="C185" s="61"/>
      <c r="D185" s="202" t="s">
        <v>159</v>
      </c>
      <c r="E185" s="61"/>
      <c r="F185" s="203" t="s">
        <v>300</v>
      </c>
      <c r="G185" s="61"/>
      <c r="H185" s="61"/>
      <c r="I185" s="161"/>
      <c r="J185" s="61"/>
      <c r="K185" s="61"/>
      <c r="L185" s="59"/>
      <c r="M185" s="204"/>
      <c r="N185" s="40"/>
      <c r="O185" s="40"/>
      <c r="P185" s="40"/>
      <c r="Q185" s="40"/>
      <c r="R185" s="40"/>
      <c r="S185" s="40"/>
      <c r="T185" s="76"/>
      <c r="AT185" s="22" t="s">
        <v>159</v>
      </c>
      <c r="AU185" s="22" t="s">
        <v>81</v>
      </c>
    </row>
    <row r="186" spans="2:65" s="11" customFormat="1">
      <c r="B186" s="205"/>
      <c r="C186" s="206"/>
      <c r="D186" s="202" t="s">
        <v>161</v>
      </c>
      <c r="E186" s="207" t="s">
        <v>21</v>
      </c>
      <c r="F186" s="208" t="s">
        <v>301</v>
      </c>
      <c r="G186" s="206"/>
      <c r="H186" s="209">
        <v>146.52000000000001</v>
      </c>
      <c r="I186" s="210"/>
      <c r="J186" s="206"/>
      <c r="K186" s="206"/>
      <c r="L186" s="211"/>
      <c r="M186" s="212"/>
      <c r="N186" s="213"/>
      <c r="O186" s="213"/>
      <c r="P186" s="213"/>
      <c r="Q186" s="213"/>
      <c r="R186" s="213"/>
      <c r="S186" s="213"/>
      <c r="T186" s="214"/>
      <c r="AT186" s="215" t="s">
        <v>161</v>
      </c>
      <c r="AU186" s="215" t="s">
        <v>81</v>
      </c>
      <c r="AV186" s="11" t="s">
        <v>81</v>
      </c>
      <c r="AW186" s="11" t="s">
        <v>35</v>
      </c>
      <c r="AX186" s="11" t="s">
        <v>71</v>
      </c>
      <c r="AY186" s="215" t="s">
        <v>150</v>
      </c>
    </row>
    <row r="187" spans="2:65" s="11" customFormat="1">
      <c r="B187" s="205"/>
      <c r="C187" s="206"/>
      <c r="D187" s="202" t="s">
        <v>161</v>
      </c>
      <c r="E187" s="207" t="s">
        <v>21</v>
      </c>
      <c r="F187" s="208" t="s">
        <v>302</v>
      </c>
      <c r="G187" s="206"/>
      <c r="H187" s="209">
        <v>150.56</v>
      </c>
      <c r="I187" s="210"/>
      <c r="J187" s="206"/>
      <c r="K187" s="206"/>
      <c r="L187" s="211"/>
      <c r="M187" s="212"/>
      <c r="N187" s="213"/>
      <c r="O187" s="213"/>
      <c r="P187" s="213"/>
      <c r="Q187" s="213"/>
      <c r="R187" s="213"/>
      <c r="S187" s="213"/>
      <c r="T187" s="214"/>
      <c r="AT187" s="215" t="s">
        <v>161</v>
      </c>
      <c r="AU187" s="215" t="s">
        <v>81</v>
      </c>
      <c r="AV187" s="11" t="s">
        <v>81</v>
      </c>
      <c r="AW187" s="11" t="s">
        <v>35</v>
      </c>
      <c r="AX187" s="11" t="s">
        <v>71</v>
      </c>
      <c r="AY187" s="215" t="s">
        <v>150</v>
      </c>
    </row>
    <row r="188" spans="2:65" s="11" customFormat="1">
      <c r="B188" s="205"/>
      <c r="C188" s="206"/>
      <c r="D188" s="202" t="s">
        <v>161</v>
      </c>
      <c r="E188" s="207" t="s">
        <v>21</v>
      </c>
      <c r="F188" s="208" t="s">
        <v>303</v>
      </c>
      <c r="G188" s="206"/>
      <c r="H188" s="209">
        <v>142.69999999999999</v>
      </c>
      <c r="I188" s="210"/>
      <c r="J188" s="206"/>
      <c r="K188" s="206"/>
      <c r="L188" s="211"/>
      <c r="M188" s="212"/>
      <c r="N188" s="213"/>
      <c r="O188" s="213"/>
      <c r="P188" s="213"/>
      <c r="Q188" s="213"/>
      <c r="R188" s="213"/>
      <c r="S188" s="213"/>
      <c r="T188" s="214"/>
      <c r="AT188" s="215" t="s">
        <v>161</v>
      </c>
      <c r="AU188" s="215" t="s">
        <v>81</v>
      </c>
      <c r="AV188" s="11" t="s">
        <v>81</v>
      </c>
      <c r="AW188" s="11" t="s">
        <v>35</v>
      </c>
      <c r="AX188" s="11" t="s">
        <v>71</v>
      </c>
      <c r="AY188" s="215" t="s">
        <v>150</v>
      </c>
    </row>
    <row r="189" spans="2:65" s="11" customFormat="1">
      <c r="B189" s="205"/>
      <c r="C189" s="206"/>
      <c r="D189" s="202" t="s">
        <v>161</v>
      </c>
      <c r="E189" s="207" t="s">
        <v>21</v>
      </c>
      <c r="F189" s="208" t="s">
        <v>304</v>
      </c>
      <c r="G189" s="206"/>
      <c r="H189" s="209">
        <v>152.22</v>
      </c>
      <c r="I189" s="210"/>
      <c r="J189" s="206"/>
      <c r="K189" s="206"/>
      <c r="L189" s="211"/>
      <c r="M189" s="212"/>
      <c r="N189" s="213"/>
      <c r="O189" s="213"/>
      <c r="P189" s="213"/>
      <c r="Q189" s="213"/>
      <c r="R189" s="213"/>
      <c r="S189" s="213"/>
      <c r="T189" s="214"/>
      <c r="AT189" s="215" t="s">
        <v>161</v>
      </c>
      <c r="AU189" s="215" t="s">
        <v>81</v>
      </c>
      <c r="AV189" s="11" t="s">
        <v>81</v>
      </c>
      <c r="AW189" s="11" t="s">
        <v>35</v>
      </c>
      <c r="AX189" s="11" t="s">
        <v>71</v>
      </c>
      <c r="AY189" s="215" t="s">
        <v>150</v>
      </c>
    </row>
    <row r="190" spans="2:65" s="11" customFormat="1">
      <c r="B190" s="205"/>
      <c r="C190" s="206"/>
      <c r="D190" s="202" t="s">
        <v>161</v>
      </c>
      <c r="E190" s="207" t="s">
        <v>21</v>
      </c>
      <c r="F190" s="208" t="s">
        <v>305</v>
      </c>
      <c r="G190" s="206"/>
      <c r="H190" s="209">
        <v>-29.908999999999999</v>
      </c>
      <c r="I190" s="210"/>
      <c r="J190" s="206"/>
      <c r="K190" s="206"/>
      <c r="L190" s="211"/>
      <c r="M190" s="212"/>
      <c r="N190" s="213"/>
      <c r="O190" s="213"/>
      <c r="P190" s="213"/>
      <c r="Q190" s="213"/>
      <c r="R190" s="213"/>
      <c r="S190" s="213"/>
      <c r="T190" s="214"/>
      <c r="AT190" s="215" t="s">
        <v>161</v>
      </c>
      <c r="AU190" s="215" t="s">
        <v>81</v>
      </c>
      <c r="AV190" s="11" t="s">
        <v>81</v>
      </c>
      <c r="AW190" s="11" t="s">
        <v>35</v>
      </c>
      <c r="AX190" s="11" t="s">
        <v>71</v>
      </c>
      <c r="AY190" s="215" t="s">
        <v>150</v>
      </c>
    </row>
    <row r="191" spans="2:65" s="11" customFormat="1" ht="27">
      <c r="B191" s="205"/>
      <c r="C191" s="206"/>
      <c r="D191" s="202" t="s">
        <v>161</v>
      </c>
      <c r="E191" s="207" t="s">
        <v>21</v>
      </c>
      <c r="F191" s="208" t="s">
        <v>306</v>
      </c>
      <c r="G191" s="206"/>
      <c r="H191" s="209">
        <v>-41.82</v>
      </c>
      <c r="I191" s="210"/>
      <c r="J191" s="206"/>
      <c r="K191" s="206"/>
      <c r="L191" s="211"/>
      <c r="M191" s="212"/>
      <c r="N191" s="213"/>
      <c r="O191" s="213"/>
      <c r="P191" s="213"/>
      <c r="Q191" s="213"/>
      <c r="R191" s="213"/>
      <c r="S191" s="213"/>
      <c r="T191" s="214"/>
      <c r="AT191" s="215" t="s">
        <v>161</v>
      </c>
      <c r="AU191" s="215" t="s">
        <v>81</v>
      </c>
      <c r="AV191" s="11" t="s">
        <v>81</v>
      </c>
      <c r="AW191" s="11" t="s">
        <v>35</v>
      </c>
      <c r="AX191" s="11" t="s">
        <v>71</v>
      </c>
      <c r="AY191" s="215" t="s">
        <v>150</v>
      </c>
    </row>
    <row r="192" spans="2:65" s="12" customFormat="1">
      <c r="B192" s="226"/>
      <c r="C192" s="227"/>
      <c r="D192" s="202" t="s">
        <v>161</v>
      </c>
      <c r="E192" s="228" t="s">
        <v>21</v>
      </c>
      <c r="F192" s="229" t="s">
        <v>234</v>
      </c>
      <c r="G192" s="227"/>
      <c r="H192" s="230">
        <v>520.27099999999996</v>
      </c>
      <c r="I192" s="231"/>
      <c r="J192" s="227"/>
      <c r="K192" s="227"/>
      <c r="L192" s="232"/>
      <c r="M192" s="233"/>
      <c r="N192" s="234"/>
      <c r="O192" s="234"/>
      <c r="P192" s="234"/>
      <c r="Q192" s="234"/>
      <c r="R192" s="234"/>
      <c r="S192" s="234"/>
      <c r="T192" s="235"/>
      <c r="AT192" s="236" t="s">
        <v>161</v>
      </c>
      <c r="AU192" s="236" t="s">
        <v>81</v>
      </c>
      <c r="AV192" s="12" t="s">
        <v>157</v>
      </c>
      <c r="AW192" s="12" t="s">
        <v>35</v>
      </c>
      <c r="AX192" s="12" t="s">
        <v>79</v>
      </c>
      <c r="AY192" s="236" t="s">
        <v>150</v>
      </c>
    </row>
    <row r="193" spans="2:65" s="1" customFormat="1" ht="14.45" customHeight="1">
      <c r="B193" s="39"/>
      <c r="C193" s="216" t="s">
        <v>307</v>
      </c>
      <c r="D193" s="216" t="s">
        <v>206</v>
      </c>
      <c r="E193" s="217" t="s">
        <v>308</v>
      </c>
      <c r="F193" s="218" t="s">
        <v>309</v>
      </c>
      <c r="G193" s="219" t="s">
        <v>155</v>
      </c>
      <c r="H193" s="220">
        <v>395.47399999999999</v>
      </c>
      <c r="I193" s="221"/>
      <c r="J193" s="222">
        <f>ROUND(I193*H193,2)</f>
        <v>0</v>
      </c>
      <c r="K193" s="218" t="s">
        <v>156</v>
      </c>
      <c r="L193" s="223"/>
      <c r="M193" s="224" t="s">
        <v>21</v>
      </c>
      <c r="N193" s="225" t="s">
        <v>42</v>
      </c>
      <c r="O193" s="40"/>
      <c r="P193" s="199">
        <f>O193*H193</f>
        <v>0</v>
      </c>
      <c r="Q193" s="199">
        <v>2.0999999999999999E-3</v>
      </c>
      <c r="R193" s="199">
        <f>Q193*H193</f>
        <v>0.83049539999999988</v>
      </c>
      <c r="S193" s="199">
        <v>0</v>
      </c>
      <c r="T193" s="200">
        <f>S193*H193</f>
        <v>0</v>
      </c>
      <c r="AR193" s="22" t="s">
        <v>194</v>
      </c>
      <c r="AT193" s="22" t="s">
        <v>206</v>
      </c>
      <c r="AU193" s="22" t="s">
        <v>81</v>
      </c>
      <c r="AY193" s="22" t="s">
        <v>150</v>
      </c>
      <c r="BE193" s="201">
        <f>IF(N193="základní",J193,0)</f>
        <v>0</v>
      </c>
      <c r="BF193" s="201">
        <f>IF(N193="snížená",J193,0)</f>
        <v>0</v>
      </c>
      <c r="BG193" s="201">
        <f>IF(N193="zákl. přenesená",J193,0)</f>
        <v>0</v>
      </c>
      <c r="BH193" s="201">
        <f>IF(N193="sníž. přenesená",J193,0)</f>
        <v>0</v>
      </c>
      <c r="BI193" s="201">
        <f>IF(N193="nulová",J193,0)</f>
        <v>0</v>
      </c>
      <c r="BJ193" s="22" t="s">
        <v>79</v>
      </c>
      <c r="BK193" s="201">
        <f>ROUND(I193*H193,2)</f>
        <v>0</v>
      </c>
      <c r="BL193" s="22" t="s">
        <v>157</v>
      </c>
      <c r="BM193" s="22" t="s">
        <v>310</v>
      </c>
    </row>
    <row r="194" spans="2:65" s="1" customFormat="1">
      <c r="B194" s="39"/>
      <c r="C194" s="61"/>
      <c r="D194" s="202" t="s">
        <v>159</v>
      </c>
      <c r="E194" s="61"/>
      <c r="F194" s="203" t="s">
        <v>309</v>
      </c>
      <c r="G194" s="61"/>
      <c r="H194" s="61"/>
      <c r="I194" s="161"/>
      <c r="J194" s="61"/>
      <c r="K194" s="61"/>
      <c r="L194" s="59"/>
      <c r="M194" s="204"/>
      <c r="N194" s="40"/>
      <c r="O194" s="40"/>
      <c r="P194" s="40"/>
      <c r="Q194" s="40"/>
      <c r="R194" s="40"/>
      <c r="S194" s="40"/>
      <c r="T194" s="76"/>
      <c r="AT194" s="22" t="s">
        <v>159</v>
      </c>
      <c r="AU194" s="22" t="s">
        <v>81</v>
      </c>
    </row>
    <row r="195" spans="2:65" s="11" customFormat="1">
      <c r="B195" s="205"/>
      <c r="C195" s="206"/>
      <c r="D195" s="202" t="s">
        <v>161</v>
      </c>
      <c r="E195" s="207" t="s">
        <v>21</v>
      </c>
      <c r="F195" s="208" t="s">
        <v>311</v>
      </c>
      <c r="G195" s="206"/>
      <c r="H195" s="209">
        <v>387.72</v>
      </c>
      <c r="I195" s="210"/>
      <c r="J195" s="206"/>
      <c r="K195" s="206"/>
      <c r="L195" s="211"/>
      <c r="M195" s="212"/>
      <c r="N195" s="213"/>
      <c r="O195" s="213"/>
      <c r="P195" s="213"/>
      <c r="Q195" s="213"/>
      <c r="R195" s="213"/>
      <c r="S195" s="213"/>
      <c r="T195" s="214"/>
      <c r="AT195" s="215" t="s">
        <v>161</v>
      </c>
      <c r="AU195" s="215" t="s">
        <v>81</v>
      </c>
      <c r="AV195" s="11" t="s">
        <v>81</v>
      </c>
      <c r="AW195" s="11" t="s">
        <v>35</v>
      </c>
      <c r="AX195" s="11" t="s">
        <v>79</v>
      </c>
      <c r="AY195" s="215" t="s">
        <v>150</v>
      </c>
    </row>
    <row r="196" spans="2:65" s="11" customFormat="1">
      <c r="B196" s="205"/>
      <c r="C196" s="206"/>
      <c r="D196" s="202" t="s">
        <v>161</v>
      </c>
      <c r="E196" s="206"/>
      <c r="F196" s="208" t="s">
        <v>312</v>
      </c>
      <c r="G196" s="206"/>
      <c r="H196" s="209">
        <v>395.47399999999999</v>
      </c>
      <c r="I196" s="210"/>
      <c r="J196" s="206"/>
      <c r="K196" s="206"/>
      <c r="L196" s="211"/>
      <c r="M196" s="212"/>
      <c r="N196" s="213"/>
      <c r="O196" s="213"/>
      <c r="P196" s="213"/>
      <c r="Q196" s="213"/>
      <c r="R196" s="213"/>
      <c r="S196" s="213"/>
      <c r="T196" s="214"/>
      <c r="AT196" s="215" t="s">
        <v>161</v>
      </c>
      <c r="AU196" s="215" t="s">
        <v>81</v>
      </c>
      <c r="AV196" s="11" t="s">
        <v>81</v>
      </c>
      <c r="AW196" s="11" t="s">
        <v>6</v>
      </c>
      <c r="AX196" s="11" t="s">
        <v>79</v>
      </c>
      <c r="AY196" s="215" t="s">
        <v>150</v>
      </c>
    </row>
    <row r="197" spans="2:65" s="1" customFormat="1" ht="14.45" customHeight="1">
      <c r="B197" s="39"/>
      <c r="C197" s="216" t="s">
        <v>313</v>
      </c>
      <c r="D197" s="216" t="s">
        <v>206</v>
      </c>
      <c r="E197" s="217" t="s">
        <v>314</v>
      </c>
      <c r="F197" s="218" t="s">
        <v>315</v>
      </c>
      <c r="G197" s="219" t="s">
        <v>155</v>
      </c>
      <c r="H197" s="220">
        <v>127.52200000000001</v>
      </c>
      <c r="I197" s="221"/>
      <c r="J197" s="222">
        <f>ROUND(I197*H197,2)</f>
        <v>0</v>
      </c>
      <c r="K197" s="218" t="s">
        <v>156</v>
      </c>
      <c r="L197" s="223"/>
      <c r="M197" s="224" t="s">
        <v>21</v>
      </c>
      <c r="N197" s="225" t="s">
        <v>42</v>
      </c>
      <c r="O197" s="40"/>
      <c r="P197" s="199">
        <f>O197*H197</f>
        <v>0</v>
      </c>
      <c r="Q197" s="199">
        <v>2.0999999999999999E-3</v>
      </c>
      <c r="R197" s="199">
        <f>Q197*H197</f>
        <v>0.26779619999999998</v>
      </c>
      <c r="S197" s="199">
        <v>0</v>
      </c>
      <c r="T197" s="200">
        <f>S197*H197</f>
        <v>0</v>
      </c>
      <c r="AR197" s="22" t="s">
        <v>194</v>
      </c>
      <c r="AT197" s="22" t="s">
        <v>206</v>
      </c>
      <c r="AU197" s="22" t="s">
        <v>81</v>
      </c>
      <c r="AY197" s="22" t="s">
        <v>150</v>
      </c>
      <c r="BE197" s="201">
        <f>IF(N197="základní",J197,0)</f>
        <v>0</v>
      </c>
      <c r="BF197" s="201">
        <f>IF(N197="snížená",J197,0)</f>
        <v>0</v>
      </c>
      <c r="BG197" s="201">
        <f>IF(N197="zákl. přenesená",J197,0)</f>
        <v>0</v>
      </c>
      <c r="BH197" s="201">
        <f>IF(N197="sníž. přenesená",J197,0)</f>
        <v>0</v>
      </c>
      <c r="BI197" s="201">
        <f>IF(N197="nulová",J197,0)</f>
        <v>0</v>
      </c>
      <c r="BJ197" s="22" t="s">
        <v>79</v>
      </c>
      <c r="BK197" s="201">
        <f>ROUND(I197*H197,2)</f>
        <v>0</v>
      </c>
      <c r="BL197" s="22" t="s">
        <v>157</v>
      </c>
      <c r="BM197" s="22" t="s">
        <v>316</v>
      </c>
    </row>
    <row r="198" spans="2:65" s="1" customFormat="1" ht="27">
      <c r="B198" s="39"/>
      <c r="C198" s="61"/>
      <c r="D198" s="202" t="s">
        <v>159</v>
      </c>
      <c r="E198" s="61"/>
      <c r="F198" s="203" t="s">
        <v>317</v>
      </c>
      <c r="G198" s="61"/>
      <c r="H198" s="61"/>
      <c r="I198" s="161"/>
      <c r="J198" s="61"/>
      <c r="K198" s="61"/>
      <c r="L198" s="59"/>
      <c r="M198" s="204"/>
      <c r="N198" s="40"/>
      <c r="O198" s="40"/>
      <c r="P198" s="40"/>
      <c r="Q198" s="40"/>
      <c r="R198" s="40"/>
      <c r="S198" s="40"/>
      <c r="T198" s="76"/>
      <c r="AT198" s="22" t="s">
        <v>159</v>
      </c>
      <c r="AU198" s="22" t="s">
        <v>81</v>
      </c>
    </row>
    <row r="199" spans="2:65" s="11" customFormat="1">
      <c r="B199" s="205"/>
      <c r="C199" s="206"/>
      <c r="D199" s="202" t="s">
        <v>161</v>
      </c>
      <c r="E199" s="207" t="s">
        <v>21</v>
      </c>
      <c r="F199" s="208" t="s">
        <v>318</v>
      </c>
      <c r="G199" s="206"/>
      <c r="H199" s="209">
        <v>125.02200000000001</v>
      </c>
      <c r="I199" s="210"/>
      <c r="J199" s="206"/>
      <c r="K199" s="206"/>
      <c r="L199" s="211"/>
      <c r="M199" s="212"/>
      <c r="N199" s="213"/>
      <c r="O199" s="213"/>
      <c r="P199" s="213"/>
      <c r="Q199" s="213"/>
      <c r="R199" s="213"/>
      <c r="S199" s="213"/>
      <c r="T199" s="214"/>
      <c r="AT199" s="215" t="s">
        <v>161</v>
      </c>
      <c r="AU199" s="215" t="s">
        <v>81</v>
      </c>
      <c r="AV199" s="11" t="s">
        <v>81</v>
      </c>
      <c r="AW199" s="11" t="s">
        <v>35</v>
      </c>
      <c r="AX199" s="11" t="s">
        <v>79</v>
      </c>
      <c r="AY199" s="215" t="s">
        <v>150</v>
      </c>
    </row>
    <row r="200" spans="2:65" s="11" customFormat="1">
      <c r="B200" s="205"/>
      <c r="C200" s="206"/>
      <c r="D200" s="202" t="s">
        <v>161</v>
      </c>
      <c r="E200" s="206"/>
      <c r="F200" s="208" t="s">
        <v>319</v>
      </c>
      <c r="G200" s="206"/>
      <c r="H200" s="209">
        <v>127.52200000000001</v>
      </c>
      <c r="I200" s="210"/>
      <c r="J200" s="206"/>
      <c r="K200" s="206"/>
      <c r="L200" s="211"/>
      <c r="M200" s="212"/>
      <c r="N200" s="213"/>
      <c r="O200" s="213"/>
      <c r="P200" s="213"/>
      <c r="Q200" s="213"/>
      <c r="R200" s="213"/>
      <c r="S200" s="213"/>
      <c r="T200" s="214"/>
      <c r="AT200" s="215" t="s">
        <v>161</v>
      </c>
      <c r="AU200" s="215" t="s">
        <v>81</v>
      </c>
      <c r="AV200" s="11" t="s">
        <v>81</v>
      </c>
      <c r="AW200" s="11" t="s">
        <v>6</v>
      </c>
      <c r="AX200" s="11" t="s">
        <v>79</v>
      </c>
      <c r="AY200" s="215" t="s">
        <v>150</v>
      </c>
    </row>
    <row r="201" spans="2:65" s="1" customFormat="1" ht="14.45" customHeight="1">
      <c r="B201" s="39"/>
      <c r="C201" s="216" t="s">
        <v>320</v>
      </c>
      <c r="D201" s="216" t="s">
        <v>206</v>
      </c>
      <c r="E201" s="217" t="s">
        <v>321</v>
      </c>
      <c r="F201" s="218" t="s">
        <v>322</v>
      </c>
      <c r="G201" s="219" t="s">
        <v>155</v>
      </c>
      <c r="H201" s="220">
        <v>9.3840000000000003</v>
      </c>
      <c r="I201" s="221"/>
      <c r="J201" s="222">
        <f>ROUND(I201*H201,2)</f>
        <v>0</v>
      </c>
      <c r="K201" s="218" t="s">
        <v>156</v>
      </c>
      <c r="L201" s="223"/>
      <c r="M201" s="224" t="s">
        <v>21</v>
      </c>
      <c r="N201" s="225" t="s">
        <v>42</v>
      </c>
      <c r="O201" s="40"/>
      <c r="P201" s="199">
        <f>O201*H201</f>
        <v>0</v>
      </c>
      <c r="Q201" s="199">
        <v>2.3999999999999998E-3</v>
      </c>
      <c r="R201" s="199">
        <f>Q201*H201</f>
        <v>2.2521599999999999E-2</v>
      </c>
      <c r="S201" s="199">
        <v>0</v>
      </c>
      <c r="T201" s="200">
        <f>S201*H201</f>
        <v>0</v>
      </c>
      <c r="AR201" s="22" t="s">
        <v>194</v>
      </c>
      <c r="AT201" s="22" t="s">
        <v>206</v>
      </c>
      <c r="AU201" s="22" t="s">
        <v>81</v>
      </c>
      <c r="AY201" s="22" t="s">
        <v>150</v>
      </c>
      <c r="BE201" s="201">
        <f>IF(N201="základní",J201,0)</f>
        <v>0</v>
      </c>
      <c r="BF201" s="201">
        <f>IF(N201="snížená",J201,0)</f>
        <v>0</v>
      </c>
      <c r="BG201" s="201">
        <f>IF(N201="zákl. přenesená",J201,0)</f>
        <v>0</v>
      </c>
      <c r="BH201" s="201">
        <f>IF(N201="sníž. přenesená",J201,0)</f>
        <v>0</v>
      </c>
      <c r="BI201" s="201">
        <f>IF(N201="nulová",J201,0)</f>
        <v>0</v>
      </c>
      <c r="BJ201" s="22" t="s">
        <v>79</v>
      </c>
      <c r="BK201" s="201">
        <f>ROUND(I201*H201,2)</f>
        <v>0</v>
      </c>
      <c r="BL201" s="22" t="s">
        <v>157</v>
      </c>
      <c r="BM201" s="22" t="s">
        <v>323</v>
      </c>
    </row>
    <row r="202" spans="2:65" s="1" customFormat="1" ht="27">
      <c r="B202" s="39"/>
      <c r="C202" s="61"/>
      <c r="D202" s="202" t="s">
        <v>159</v>
      </c>
      <c r="E202" s="61"/>
      <c r="F202" s="203" t="s">
        <v>324</v>
      </c>
      <c r="G202" s="61"/>
      <c r="H202" s="61"/>
      <c r="I202" s="161"/>
      <c r="J202" s="61"/>
      <c r="K202" s="61"/>
      <c r="L202" s="59"/>
      <c r="M202" s="204"/>
      <c r="N202" s="40"/>
      <c r="O202" s="40"/>
      <c r="P202" s="40"/>
      <c r="Q202" s="40"/>
      <c r="R202" s="40"/>
      <c r="S202" s="40"/>
      <c r="T202" s="76"/>
      <c r="AT202" s="22" t="s">
        <v>159</v>
      </c>
      <c r="AU202" s="22" t="s">
        <v>81</v>
      </c>
    </row>
    <row r="203" spans="2:65" s="11" customFormat="1">
      <c r="B203" s="205"/>
      <c r="C203" s="206"/>
      <c r="D203" s="202" t="s">
        <v>161</v>
      </c>
      <c r="E203" s="207" t="s">
        <v>21</v>
      </c>
      <c r="F203" s="208" t="s">
        <v>325</v>
      </c>
      <c r="G203" s="206"/>
      <c r="H203" s="209">
        <v>9.1999999999999993</v>
      </c>
      <c r="I203" s="210"/>
      <c r="J203" s="206"/>
      <c r="K203" s="206"/>
      <c r="L203" s="211"/>
      <c r="M203" s="212"/>
      <c r="N203" s="213"/>
      <c r="O203" s="213"/>
      <c r="P203" s="213"/>
      <c r="Q203" s="213"/>
      <c r="R203" s="213"/>
      <c r="S203" s="213"/>
      <c r="T203" s="214"/>
      <c r="AT203" s="215" t="s">
        <v>161</v>
      </c>
      <c r="AU203" s="215" t="s">
        <v>81</v>
      </c>
      <c r="AV203" s="11" t="s">
        <v>81</v>
      </c>
      <c r="AW203" s="11" t="s">
        <v>35</v>
      </c>
      <c r="AX203" s="11" t="s">
        <v>79</v>
      </c>
      <c r="AY203" s="215" t="s">
        <v>150</v>
      </c>
    </row>
    <row r="204" spans="2:65" s="11" customFormat="1">
      <c r="B204" s="205"/>
      <c r="C204" s="206"/>
      <c r="D204" s="202" t="s">
        <v>161</v>
      </c>
      <c r="E204" s="206"/>
      <c r="F204" s="208" t="s">
        <v>326</v>
      </c>
      <c r="G204" s="206"/>
      <c r="H204" s="209">
        <v>9.3840000000000003</v>
      </c>
      <c r="I204" s="210"/>
      <c r="J204" s="206"/>
      <c r="K204" s="206"/>
      <c r="L204" s="211"/>
      <c r="M204" s="212"/>
      <c r="N204" s="213"/>
      <c r="O204" s="213"/>
      <c r="P204" s="213"/>
      <c r="Q204" s="213"/>
      <c r="R204" s="213"/>
      <c r="S204" s="213"/>
      <c r="T204" s="214"/>
      <c r="AT204" s="215" t="s">
        <v>161</v>
      </c>
      <c r="AU204" s="215" t="s">
        <v>81</v>
      </c>
      <c r="AV204" s="11" t="s">
        <v>81</v>
      </c>
      <c r="AW204" s="11" t="s">
        <v>6</v>
      </c>
      <c r="AX204" s="11" t="s">
        <v>79</v>
      </c>
      <c r="AY204" s="215" t="s">
        <v>150</v>
      </c>
    </row>
    <row r="205" spans="2:65" s="1" customFormat="1" ht="22.9" customHeight="1">
      <c r="B205" s="39"/>
      <c r="C205" s="216" t="s">
        <v>327</v>
      </c>
      <c r="D205" s="216" t="s">
        <v>206</v>
      </c>
      <c r="E205" s="217" t="s">
        <v>328</v>
      </c>
      <c r="F205" s="218" t="s">
        <v>329</v>
      </c>
      <c r="G205" s="219" t="s">
        <v>155</v>
      </c>
      <c r="H205" s="220">
        <v>2.79</v>
      </c>
      <c r="I205" s="221"/>
      <c r="J205" s="222">
        <f>ROUND(I205*H205,2)</f>
        <v>0</v>
      </c>
      <c r="K205" s="218" t="s">
        <v>156</v>
      </c>
      <c r="L205" s="223"/>
      <c r="M205" s="224" t="s">
        <v>21</v>
      </c>
      <c r="N205" s="225" t="s">
        <v>42</v>
      </c>
      <c r="O205" s="40"/>
      <c r="P205" s="199">
        <f>O205*H205</f>
        <v>0</v>
      </c>
      <c r="Q205" s="199">
        <v>4.1000000000000003E-3</v>
      </c>
      <c r="R205" s="199">
        <f>Q205*H205</f>
        <v>1.1439000000000001E-2</v>
      </c>
      <c r="S205" s="199">
        <v>0</v>
      </c>
      <c r="T205" s="200">
        <f>S205*H205</f>
        <v>0</v>
      </c>
      <c r="AR205" s="22" t="s">
        <v>194</v>
      </c>
      <c r="AT205" s="22" t="s">
        <v>206</v>
      </c>
      <c r="AU205" s="22" t="s">
        <v>81</v>
      </c>
      <c r="AY205" s="22" t="s">
        <v>150</v>
      </c>
      <c r="BE205" s="201">
        <f>IF(N205="základní",J205,0)</f>
        <v>0</v>
      </c>
      <c r="BF205" s="201">
        <f>IF(N205="snížená",J205,0)</f>
        <v>0</v>
      </c>
      <c r="BG205" s="201">
        <f>IF(N205="zákl. přenesená",J205,0)</f>
        <v>0</v>
      </c>
      <c r="BH205" s="201">
        <f>IF(N205="sníž. přenesená",J205,0)</f>
        <v>0</v>
      </c>
      <c r="BI205" s="201">
        <f>IF(N205="nulová",J205,0)</f>
        <v>0</v>
      </c>
      <c r="BJ205" s="22" t="s">
        <v>79</v>
      </c>
      <c r="BK205" s="201">
        <f>ROUND(I205*H205,2)</f>
        <v>0</v>
      </c>
      <c r="BL205" s="22" t="s">
        <v>157</v>
      </c>
      <c r="BM205" s="22" t="s">
        <v>330</v>
      </c>
    </row>
    <row r="206" spans="2:65" s="1" customFormat="1" ht="40.5">
      <c r="B206" s="39"/>
      <c r="C206" s="61"/>
      <c r="D206" s="202" t="s">
        <v>159</v>
      </c>
      <c r="E206" s="61"/>
      <c r="F206" s="203" t="s">
        <v>331</v>
      </c>
      <c r="G206" s="61"/>
      <c r="H206" s="61"/>
      <c r="I206" s="161"/>
      <c r="J206" s="61"/>
      <c r="K206" s="61"/>
      <c r="L206" s="59"/>
      <c r="M206" s="204"/>
      <c r="N206" s="40"/>
      <c r="O206" s="40"/>
      <c r="P206" s="40"/>
      <c r="Q206" s="40"/>
      <c r="R206" s="40"/>
      <c r="S206" s="40"/>
      <c r="T206" s="76"/>
      <c r="AT206" s="22" t="s">
        <v>159</v>
      </c>
      <c r="AU206" s="22" t="s">
        <v>81</v>
      </c>
    </row>
    <row r="207" spans="2:65" s="11" customFormat="1">
      <c r="B207" s="205"/>
      <c r="C207" s="206"/>
      <c r="D207" s="202" t="s">
        <v>161</v>
      </c>
      <c r="E207" s="207" t="s">
        <v>21</v>
      </c>
      <c r="F207" s="208" t="s">
        <v>332</v>
      </c>
      <c r="G207" s="206"/>
      <c r="H207" s="209">
        <v>2.79</v>
      </c>
      <c r="I207" s="210"/>
      <c r="J207" s="206"/>
      <c r="K207" s="206"/>
      <c r="L207" s="211"/>
      <c r="M207" s="212"/>
      <c r="N207" s="213"/>
      <c r="O207" s="213"/>
      <c r="P207" s="213"/>
      <c r="Q207" s="213"/>
      <c r="R207" s="213"/>
      <c r="S207" s="213"/>
      <c r="T207" s="214"/>
      <c r="AT207" s="215" t="s">
        <v>161</v>
      </c>
      <c r="AU207" s="215" t="s">
        <v>81</v>
      </c>
      <c r="AV207" s="11" t="s">
        <v>81</v>
      </c>
      <c r="AW207" s="11" t="s">
        <v>35</v>
      </c>
      <c r="AX207" s="11" t="s">
        <v>79</v>
      </c>
      <c r="AY207" s="215" t="s">
        <v>150</v>
      </c>
    </row>
    <row r="208" spans="2:65" s="1" customFormat="1" ht="22.9" customHeight="1">
      <c r="B208" s="39"/>
      <c r="C208" s="190" t="s">
        <v>333</v>
      </c>
      <c r="D208" s="190" t="s">
        <v>152</v>
      </c>
      <c r="E208" s="191" t="s">
        <v>334</v>
      </c>
      <c r="F208" s="192" t="s">
        <v>335</v>
      </c>
      <c r="G208" s="193" t="s">
        <v>336</v>
      </c>
      <c r="H208" s="194">
        <v>65.540000000000006</v>
      </c>
      <c r="I208" s="195"/>
      <c r="J208" s="196">
        <f>ROUND(I208*H208,2)</f>
        <v>0</v>
      </c>
      <c r="K208" s="192" t="s">
        <v>156</v>
      </c>
      <c r="L208" s="59"/>
      <c r="M208" s="197" t="s">
        <v>21</v>
      </c>
      <c r="N208" s="198" t="s">
        <v>42</v>
      </c>
      <c r="O208" s="40"/>
      <c r="P208" s="199">
        <f>O208*H208</f>
        <v>0</v>
      </c>
      <c r="Q208" s="199">
        <v>3.3899999999999998E-3</v>
      </c>
      <c r="R208" s="199">
        <f>Q208*H208</f>
        <v>0.22218060000000001</v>
      </c>
      <c r="S208" s="199">
        <v>0</v>
      </c>
      <c r="T208" s="200">
        <f>S208*H208</f>
        <v>0</v>
      </c>
      <c r="AR208" s="22" t="s">
        <v>157</v>
      </c>
      <c r="AT208" s="22" t="s">
        <v>152</v>
      </c>
      <c r="AU208" s="22" t="s">
        <v>81</v>
      </c>
      <c r="AY208" s="22" t="s">
        <v>150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22" t="s">
        <v>79</v>
      </c>
      <c r="BK208" s="201">
        <f>ROUND(I208*H208,2)</f>
        <v>0</v>
      </c>
      <c r="BL208" s="22" t="s">
        <v>157</v>
      </c>
      <c r="BM208" s="22" t="s">
        <v>337</v>
      </c>
    </row>
    <row r="209" spans="2:65" s="1" customFormat="1" ht="27">
      <c r="B209" s="39"/>
      <c r="C209" s="61"/>
      <c r="D209" s="202" t="s">
        <v>159</v>
      </c>
      <c r="E209" s="61"/>
      <c r="F209" s="203" t="s">
        <v>338</v>
      </c>
      <c r="G209" s="61"/>
      <c r="H209" s="61"/>
      <c r="I209" s="161"/>
      <c r="J209" s="61"/>
      <c r="K209" s="61"/>
      <c r="L209" s="59"/>
      <c r="M209" s="204"/>
      <c r="N209" s="40"/>
      <c r="O209" s="40"/>
      <c r="P209" s="40"/>
      <c r="Q209" s="40"/>
      <c r="R209" s="40"/>
      <c r="S209" s="40"/>
      <c r="T209" s="76"/>
      <c r="AT209" s="22" t="s">
        <v>159</v>
      </c>
      <c r="AU209" s="22" t="s">
        <v>81</v>
      </c>
    </row>
    <row r="210" spans="2:65" s="11" customFormat="1">
      <c r="B210" s="205"/>
      <c r="C210" s="206"/>
      <c r="D210" s="202" t="s">
        <v>161</v>
      </c>
      <c r="E210" s="207" t="s">
        <v>21</v>
      </c>
      <c r="F210" s="208" t="s">
        <v>339</v>
      </c>
      <c r="G210" s="206"/>
      <c r="H210" s="209">
        <v>6.84</v>
      </c>
      <c r="I210" s="210"/>
      <c r="J210" s="206"/>
      <c r="K210" s="206"/>
      <c r="L210" s="211"/>
      <c r="M210" s="212"/>
      <c r="N210" s="213"/>
      <c r="O210" s="213"/>
      <c r="P210" s="213"/>
      <c r="Q210" s="213"/>
      <c r="R210" s="213"/>
      <c r="S210" s="213"/>
      <c r="T210" s="214"/>
      <c r="AT210" s="215" t="s">
        <v>161</v>
      </c>
      <c r="AU210" s="215" t="s">
        <v>81</v>
      </c>
      <c r="AV210" s="11" t="s">
        <v>81</v>
      </c>
      <c r="AW210" s="11" t="s">
        <v>35</v>
      </c>
      <c r="AX210" s="11" t="s">
        <v>71</v>
      </c>
      <c r="AY210" s="215" t="s">
        <v>150</v>
      </c>
    </row>
    <row r="211" spans="2:65" s="11" customFormat="1">
      <c r="B211" s="205"/>
      <c r="C211" s="206"/>
      <c r="D211" s="202" t="s">
        <v>161</v>
      </c>
      <c r="E211" s="207" t="s">
        <v>21</v>
      </c>
      <c r="F211" s="208" t="s">
        <v>340</v>
      </c>
      <c r="G211" s="206"/>
      <c r="H211" s="209">
        <v>5.4</v>
      </c>
      <c r="I211" s="210"/>
      <c r="J211" s="206"/>
      <c r="K211" s="206"/>
      <c r="L211" s="211"/>
      <c r="M211" s="212"/>
      <c r="N211" s="213"/>
      <c r="O211" s="213"/>
      <c r="P211" s="213"/>
      <c r="Q211" s="213"/>
      <c r="R211" s="213"/>
      <c r="S211" s="213"/>
      <c r="T211" s="214"/>
      <c r="AT211" s="215" t="s">
        <v>161</v>
      </c>
      <c r="AU211" s="215" t="s">
        <v>81</v>
      </c>
      <c r="AV211" s="11" t="s">
        <v>81</v>
      </c>
      <c r="AW211" s="11" t="s">
        <v>35</v>
      </c>
      <c r="AX211" s="11" t="s">
        <v>71</v>
      </c>
      <c r="AY211" s="215" t="s">
        <v>150</v>
      </c>
    </row>
    <row r="212" spans="2:65" s="11" customFormat="1">
      <c r="B212" s="205"/>
      <c r="C212" s="206"/>
      <c r="D212" s="202" t="s">
        <v>161</v>
      </c>
      <c r="E212" s="207" t="s">
        <v>21</v>
      </c>
      <c r="F212" s="208" t="s">
        <v>341</v>
      </c>
      <c r="G212" s="206"/>
      <c r="H212" s="209">
        <v>53.3</v>
      </c>
      <c r="I212" s="210"/>
      <c r="J212" s="206"/>
      <c r="K212" s="206"/>
      <c r="L212" s="211"/>
      <c r="M212" s="212"/>
      <c r="N212" s="213"/>
      <c r="O212" s="213"/>
      <c r="P212" s="213"/>
      <c r="Q212" s="213"/>
      <c r="R212" s="213"/>
      <c r="S212" s="213"/>
      <c r="T212" s="214"/>
      <c r="AT212" s="215" t="s">
        <v>161</v>
      </c>
      <c r="AU212" s="215" t="s">
        <v>81</v>
      </c>
      <c r="AV212" s="11" t="s">
        <v>81</v>
      </c>
      <c r="AW212" s="11" t="s">
        <v>35</v>
      </c>
      <c r="AX212" s="11" t="s">
        <v>71</v>
      </c>
      <c r="AY212" s="215" t="s">
        <v>150</v>
      </c>
    </row>
    <row r="213" spans="2:65" s="12" customFormat="1">
      <c r="B213" s="226"/>
      <c r="C213" s="227"/>
      <c r="D213" s="202" t="s">
        <v>161</v>
      </c>
      <c r="E213" s="228" t="s">
        <v>21</v>
      </c>
      <c r="F213" s="229" t="s">
        <v>234</v>
      </c>
      <c r="G213" s="227"/>
      <c r="H213" s="230">
        <v>65.540000000000006</v>
      </c>
      <c r="I213" s="231"/>
      <c r="J213" s="227"/>
      <c r="K213" s="227"/>
      <c r="L213" s="232"/>
      <c r="M213" s="233"/>
      <c r="N213" s="234"/>
      <c r="O213" s="234"/>
      <c r="P213" s="234"/>
      <c r="Q213" s="234"/>
      <c r="R213" s="234"/>
      <c r="S213" s="234"/>
      <c r="T213" s="235"/>
      <c r="AT213" s="236" t="s">
        <v>161</v>
      </c>
      <c r="AU213" s="236" t="s">
        <v>81</v>
      </c>
      <c r="AV213" s="12" t="s">
        <v>157</v>
      </c>
      <c r="AW213" s="12" t="s">
        <v>35</v>
      </c>
      <c r="AX213" s="12" t="s">
        <v>79</v>
      </c>
      <c r="AY213" s="236" t="s">
        <v>150</v>
      </c>
    </row>
    <row r="214" spans="2:65" s="1" customFormat="1" ht="14.45" customHeight="1">
      <c r="B214" s="39"/>
      <c r="C214" s="216" t="s">
        <v>224</v>
      </c>
      <c r="D214" s="216" t="s">
        <v>206</v>
      </c>
      <c r="E214" s="217" t="s">
        <v>342</v>
      </c>
      <c r="F214" s="218" t="s">
        <v>343</v>
      </c>
      <c r="G214" s="219" t="s">
        <v>155</v>
      </c>
      <c r="H214" s="220">
        <v>5.2690000000000001</v>
      </c>
      <c r="I214" s="221"/>
      <c r="J214" s="222">
        <f>ROUND(I214*H214,2)</f>
        <v>0</v>
      </c>
      <c r="K214" s="218" t="s">
        <v>156</v>
      </c>
      <c r="L214" s="223"/>
      <c r="M214" s="224" t="s">
        <v>21</v>
      </c>
      <c r="N214" s="225" t="s">
        <v>42</v>
      </c>
      <c r="O214" s="40"/>
      <c r="P214" s="199">
        <f>O214*H214</f>
        <v>0</v>
      </c>
      <c r="Q214" s="199">
        <v>8.9999999999999998E-4</v>
      </c>
      <c r="R214" s="199">
        <f>Q214*H214</f>
        <v>4.7421E-3</v>
      </c>
      <c r="S214" s="199">
        <v>0</v>
      </c>
      <c r="T214" s="200">
        <f>S214*H214</f>
        <v>0</v>
      </c>
      <c r="AR214" s="22" t="s">
        <v>194</v>
      </c>
      <c r="AT214" s="22" t="s">
        <v>206</v>
      </c>
      <c r="AU214" s="22" t="s">
        <v>81</v>
      </c>
      <c r="AY214" s="22" t="s">
        <v>150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22" t="s">
        <v>79</v>
      </c>
      <c r="BK214" s="201">
        <f>ROUND(I214*H214,2)</f>
        <v>0</v>
      </c>
      <c r="BL214" s="22" t="s">
        <v>157</v>
      </c>
      <c r="BM214" s="22" t="s">
        <v>344</v>
      </c>
    </row>
    <row r="215" spans="2:65" s="1" customFormat="1" ht="27">
      <c r="B215" s="39"/>
      <c r="C215" s="61"/>
      <c r="D215" s="202" t="s">
        <v>159</v>
      </c>
      <c r="E215" s="61"/>
      <c r="F215" s="203" t="s">
        <v>345</v>
      </c>
      <c r="G215" s="61"/>
      <c r="H215" s="61"/>
      <c r="I215" s="161"/>
      <c r="J215" s="61"/>
      <c r="K215" s="61"/>
      <c r="L215" s="59"/>
      <c r="M215" s="204"/>
      <c r="N215" s="40"/>
      <c r="O215" s="40"/>
      <c r="P215" s="40"/>
      <c r="Q215" s="40"/>
      <c r="R215" s="40"/>
      <c r="S215" s="40"/>
      <c r="T215" s="76"/>
      <c r="AT215" s="22" t="s">
        <v>159</v>
      </c>
      <c r="AU215" s="22" t="s">
        <v>81</v>
      </c>
    </row>
    <row r="216" spans="2:65" s="11" customFormat="1">
      <c r="B216" s="205"/>
      <c r="C216" s="206"/>
      <c r="D216" s="202" t="s">
        <v>161</v>
      </c>
      <c r="E216" s="207" t="s">
        <v>21</v>
      </c>
      <c r="F216" s="208" t="s">
        <v>346</v>
      </c>
      <c r="G216" s="206"/>
      <c r="H216" s="209">
        <v>5.1660000000000004</v>
      </c>
      <c r="I216" s="210"/>
      <c r="J216" s="206"/>
      <c r="K216" s="206"/>
      <c r="L216" s="211"/>
      <c r="M216" s="212"/>
      <c r="N216" s="213"/>
      <c r="O216" s="213"/>
      <c r="P216" s="213"/>
      <c r="Q216" s="213"/>
      <c r="R216" s="213"/>
      <c r="S216" s="213"/>
      <c r="T216" s="214"/>
      <c r="AT216" s="215" t="s">
        <v>161</v>
      </c>
      <c r="AU216" s="215" t="s">
        <v>81</v>
      </c>
      <c r="AV216" s="11" t="s">
        <v>81</v>
      </c>
      <c r="AW216" s="11" t="s">
        <v>35</v>
      </c>
      <c r="AX216" s="11" t="s">
        <v>79</v>
      </c>
      <c r="AY216" s="215" t="s">
        <v>150</v>
      </c>
    </row>
    <row r="217" spans="2:65" s="11" customFormat="1">
      <c r="B217" s="205"/>
      <c r="C217" s="206"/>
      <c r="D217" s="202" t="s">
        <v>161</v>
      </c>
      <c r="E217" s="206"/>
      <c r="F217" s="208" t="s">
        <v>347</v>
      </c>
      <c r="G217" s="206"/>
      <c r="H217" s="209">
        <v>5.2690000000000001</v>
      </c>
      <c r="I217" s="210"/>
      <c r="J217" s="206"/>
      <c r="K217" s="206"/>
      <c r="L217" s="211"/>
      <c r="M217" s="212"/>
      <c r="N217" s="213"/>
      <c r="O217" s="213"/>
      <c r="P217" s="213"/>
      <c r="Q217" s="213"/>
      <c r="R217" s="213"/>
      <c r="S217" s="213"/>
      <c r="T217" s="214"/>
      <c r="AT217" s="215" t="s">
        <v>161</v>
      </c>
      <c r="AU217" s="215" t="s">
        <v>81</v>
      </c>
      <c r="AV217" s="11" t="s">
        <v>81</v>
      </c>
      <c r="AW217" s="11" t="s">
        <v>6</v>
      </c>
      <c r="AX217" s="11" t="s">
        <v>79</v>
      </c>
      <c r="AY217" s="215" t="s">
        <v>150</v>
      </c>
    </row>
    <row r="218" spans="2:65" s="1" customFormat="1" ht="22.9" customHeight="1">
      <c r="B218" s="39"/>
      <c r="C218" s="216" t="s">
        <v>348</v>
      </c>
      <c r="D218" s="216" t="s">
        <v>206</v>
      </c>
      <c r="E218" s="217" t="s">
        <v>349</v>
      </c>
      <c r="F218" s="218" t="s">
        <v>350</v>
      </c>
      <c r="G218" s="219" t="s">
        <v>155</v>
      </c>
      <c r="H218" s="220">
        <v>7.4619999999999997</v>
      </c>
      <c r="I218" s="221"/>
      <c r="J218" s="222">
        <f>ROUND(I218*H218,2)</f>
        <v>0</v>
      </c>
      <c r="K218" s="218" t="s">
        <v>156</v>
      </c>
      <c r="L218" s="223"/>
      <c r="M218" s="224" t="s">
        <v>21</v>
      </c>
      <c r="N218" s="225" t="s">
        <v>42</v>
      </c>
      <c r="O218" s="40"/>
      <c r="P218" s="199">
        <f>O218*H218</f>
        <v>0</v>
      </c>
      <c r="Q218" s="199">
        <v>8.9999999999999998E-4</v>
      </c>
      <c r="R218" s="199">
        <f>Q218*H218</f>
        <v>6.7157999999999992E-3</v>
      </c>
      <c r="S218" s="199">
        <v>0</v>
      </c>
      <c r="T218" s="200">
        <f>S218*H218</f>
        <v>0</v>
      </c>
      <c r="AR218" s="22" t="s">
        <v>194</v>
      </c>
      <c r="AT218" s="22" t="s">
        <v>206</v>
      </c>
      <c r="AU218" s="22" t="s">
        <v>81</v>
      </c>
      <c r="AY218" s="22" t="s">
        <v>150</v>
      </c>
      <c r="BE218" s="201">
        <f>IF(N218="základní",J218,0)</f>
        <v>0</v>
      </c>
      <c r="BF218" s="201">
        <f>IF(N218="snížená",J218,0)</f>
        <v>0</v>
      </c>
      <c r="BG218" s="201">
        <f>IF(N218="zákl. přenesená",J218,0)</f>
        <v>0</v>
      </c>
      <c r="BH218" s="201">
        <f>IF(N218="sníž. přenesená",J218,0)</f>
        <v>0</v>
      </c>
      <c r="BI218" s="201">
        <f>IF(N218="nulová",J218,0)</f>
        <v>0</v>
      </c>
      <c r="BJ218" s="22" t="s">
        <v>79</v>
      </c>
      <c r="BK218" s="201">
        <f>ROUND(I218*H218,2)</f>
        <v>0</v>
      </c>
      <c r="BL218" s="22" t="s">
        <v>157</v>
      </c>
      <c r="BM218" s="22" t="s">
        <v>351</v>
      </c>
    </row>
    <row r="219" spans="2:65" s="1" customFormat="1" ht="40.5">
      <c r="B219" s="39"/>
      <c r="C219" s="61"/>
      <c r="D219" s="202" t="s">
        <v>159</v>
      </c>
      <c r="E219" s="61"/>
      <c r="F219" s="203" t="s">
        <v>352</v>
      </c>
      <c r="G219" s="61"/>
      <c r="H219" s="61"/>
      <c r="I219" s="161"/>
      <c r="J219" s="61"/>
      <c r="K219" s="61"/>
      <c r="L219" s="59"/>
      <c r="M219" s="204"/>
      <c r="N219" s="40"/>
      <c r="O219" s="40"/>
      <c r="P219" s="40"/>
      <c r="Q219" s="40"/>
      <c r="R219" s="40"/>
      <c r="S219" s="40"/>
      <c r="T219" s="76"/>
      <c r="AT219" s="22" t="s">
        <v>159</v>
      </c>
      <c r="AU219" s="22" t="s">
        <v>81</v>
      </c>
    </row>
    <row r="220" spans="2:65" s="11" customFormat="1">
      <c r="B220" s="205"/>
      <c r="C220" s="206"/>
      <c r="D220" s="202" t="s">
        <v>161</v>
      </c>
      <c r="E220" s="207" t="s">
        <v>21</v>
      </c>
      <c r="F220" s="208" t="s">
        <v>353</v>
      </c>
      <c r="G220" s="206"/>
      <c r="H220" s="209">
        <v>7.4619999999999997</v>
      </c>
      <c r="I220" s="210"/>
      <c r="J220" s="206"/>
      <c r="K220" s="206"/>
      <c r="L220" s="211"/>
      <c r="M220" s="212"/>
      <c r="N220" s="213"/>
      <c r="O220" s="213"/>
      <c r="P220" s="213"/>
      <c r="Q220" s="213"/>
      <c r="R220" s="213"/>
      <c r="S220" s="213"/>
      <c r="T220" s="214"/>
      <c r="AT220" s="215" t="s">
        <v>161</v>
      </c>
      <c r="AU220" s="215" t="s">
        <v>81</v>
      </c>
      <c r="AV220" s="11" t="s">
        <v>81</v>
      </c>
      <c r="AW220" s="11" t="s">
        <v>35</v>
      </c>
      <c r="AX220" s="11" t="s">
        <v>79</v>
      </c>
      <c r="AY220" s="215" t="s">
        <v>150</v>
      </c>
    </row>
    <row r="221" spans="2:65" s="1" customFormat="1" ht="14.45" customHeight="1">
      <c r="B221" s="39"/>
      <c r="C221" s="190" t="s">
        <v>354</v>
      </c>
      <c r="D221" s="190" t="s">
        <v>152</v>
      </c>
      <c r="E221" s="191" t="s">
        <v>355</v>
      </c>
      <c r="F221" s="192" t="s">
        <v>356</v>
      </c>
      <c r="G221" s="193" t="s">
        <v>336</v>
      </c>
      <c r="H221" s="194">
        <v>61.78</v>
      </c>
      <c r="I221" s="195"/>
      <c r="J221" s="196">
        <f>ROUND(I221*H221,2)</f>
        <v>0</v>
      </c>
      <c r="K221" s="192" t="s">
        <v>156</v>
      </c>
      <c r="L221" s="59"/>
      <c r="M221" s="197" t="s">
        <v>21</v>
      </c>
      <c r="N221" s="198" t="s">
        <v>42</v>
      </c>
      <c r="O221" s="40"/>
      <c r="P221" s="199">
        <f>O221*H221</f>
        <v>0</v>
      </c>
      <c r="Q221" s="199">
        <v>6.0000000000000002E-5</v>
      </c>
      <c r="R221" s="199">
        <f>Q221*H221</f>
        <v>3.7068000000000001E-3</v>
      </c>
      <c r="S221" s="199">
        <v>0</v>
      </c>
      <c r="T221" s="200">
        <f>S221*H221</f>
        <v>0</v>
      </c>
      <c r="AR221" s="22" t="s">
        <v>157</v>
      </c>
      <c r="AT221" s="22" t="s">
        <v>152</v>
      </c>
      <c r="AU221" s="22" t="s">
        <v>81</v>
      </c>
      <c r="AY221" s="22" t="s">
        <v>150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22" t="s">
        <v>79</v>
      </c>
      <c r="BK221" s="201">
        <f>ROUND(I221*H221,2)</f>
        <v>0</v>
      </c>
      <c r="BL221" s="22" t="s">
        <v>157</v>
      </c>
      <c r="BM221" s="22" t="s">
        <v>357</v>
      </c>
    </row>
    <row r="222" spans="2:65" s="1" customFormat="1">
      <c r="B222" s="39"/>
      <c r="C222" s="61"/>
      <c r="D222" s="202" t="s">
        <v>159</v>
      </c>
      <c r="E222" s="61"/>
      <c r="F222" s="203" t="s">
        <v>358</v>
      </c>
      <c r="G222" s="61"/>
      <c r="H222" s="61"/>
      <c r="I222" s="161"/>
      <c r="J222" s="61"/>
      <c r="K222" s="61"/>
      <c r="L222" s="59"/>
      <c r="M222" s="204"/>
      <c r="N222" s="40"/>
      <c r="O222" s="40"/>
      <c r="P222" s="40"/>
      <c r="Q222" s="40"/>
      <c r="R222" s="40"/>
      <c r="S222" s="40"/>
      <c r="T222" s="76"/>
      <c r="AT222" s="22" t="s">
        <v>159</v>
      </c>
      <c r="AU222" s="22" t="s">
        <v>81</v>
      </c>
    </row>
    <row r="223" spans="2:65" s="1" customFormat="1" ht="14.45" customHeight="1">
      <c r="B223" s="39"/>
      <c r="C223" s="216" t="s">
        <v>359</v>
      </c>
      <c r="D223" s="216" t="s">
        <v>206</v>
      </c>
      <c r="E223" s="217" t="s">
        <v>360</v>
      </c>
      <c r="F223" s="218" t="s">
        <v>361</v>
      </c>
      <c r="G223" s="219" t="s">
        <v>336</v>
      </c>
      <c r="H223" s="220">
        <v>64.869</v>
      </c>
      <c r="I223" s="221"/>
      <c r="J223" s="222">
        <f>ROUND(I223*H223,2)</f>
        <v>0</v>
      </c>
      <c r="K223" s="218" t="s">
        <v>156</v>
      </c>
      <c r="L223" s="223"/>
      <c r="M223" s="224" t="s">
        <v>21</v>
      </c>
      <c r="N223" s="225" t="s">
        <v>42</v>
      </c>
      <c r="O223" s="40"/>
      <c r="P223" s="199">
        <f>O223*H223</f>
        <v>0</v>
      </c>
      <c r="Q223" s="199">
        <v>5.1999999999999995E-4</v>
      </c>
      <c r="R223" s="199">
        <f>Q223*H223</f>
        <v>3.3731879999999999E-2</v>
      </c>
      <c r="S223" s="199">
        <v>0</v>
      </c>
      <c r="T223" s="200">
        <f>S223*H223</f>
        <v>0</v>
      </c>
      <c r="AR223" s="22" t="s">
        <v>194</v>
      </c>
      <c r="AT223" s="22" t="s">
        <v>206</v>
      </c>
      <c r="AU223" s="22" t="s">
        <v>81</v>
      </c>
      <c r="AY223" s="22" t="s">
        <v>150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22" t="s">
        <v>79</v>
      </c>
      <c r="BK223" s="201">
        <f>ROUND(I223*H223,2)</f>
        <v>0</v>
      </c>
      <c r="BL223" s="22" t="s">
        <v>157</v>
      </c>
      <c r="BM223" s="22" t="s">
        <v>362</v>
      </c>
    </row>
    <row r="224" spans="2:65" s="1" customFormat="1">
      <c r="B224" s="39"/>
      <c r="C224" s="61"/>
      <c r="D224" s="202" t="s">
        <v>159</v>
      </c>
      <c r="E224" s="61"/>
      <c r="F224" s="203" t="s">
        <v>363</v>
      </c>
      <c r="G224" s="61"/>
      <c r="H224" s="61"/>
      <c r="I224" s="161"/>
      <c r="J224" s="61"/>
      <c r="K224" s="61"/>
      <c r="L224" s="59"/>
      <c r="M224" s="204"/>
      <c r="N224" s="40"/>
      <c r="O224" s="40"/>
      <c r="P224" s="40"/>
      <c r="Q224" s="40"/>
      <c r="R224" s="40"/>
      <c r="S224" s="40"/>
      <c r="T224" s="76"/>
      <c r="AT224" s="22" t="s">
        <v>159</v>
      </c>
      <c r="AU224" s="22" t="s">
        <v>81</v>
      </c>
    </row>
    <row r="225" spans="2:65" s="11" customFormat="1">
      <c r="B225" s="205"/>
      <c r="C225" s="206"/>
      <c r="D225" s="202" t="s">
        <v>161</v>
      </c>
      <c r="E225" s="206"/>
      <c r="F225" s="208" t="s">
        <v>364</v>
      </c>
      <c r="G225" s="206"/>
      <c r="H225" s="209">
        <v>64.869</v>
      </c>
      <c r="I225" s="210"/>
      <c r="J225" s="206"/>
      <c r="K225" s="206"/>
      <c r="L225" s="211"/>
      <c r="M225" s="212"/>
      <c r="N225" s="213"/>
      <c r="O225" s="213"/>
      <c r="P225" s="213"/>
      <c r="Q225" s="213"/>
      <c r="R225" s="213"/>
      <c r="S225" s="213"/>
      <c r="T225" s="214"/>
      <c r="AT225" s="215" t="s">
        <v>161</v>
      </c>
      <c r="AU225" s="215" t="s">
        <v>81</v>
      </c>
      <c r="AV225" s="11" t="s">
        <v>81</v>
      </c>
      <c r="AW225" s="11" t="s">
        <v>6</v>
      </c>
      <c r="AX225" s="11" t="s">
        <v>79</v>
      </c>
      <c r="AY225" s="215" t="s">
        <v>150</v>
      </c>
    </row>
    <row r="226" spans="2:65" s="1" customFormat="1" ht="14.45" customHeight="1">
      <c r="B226" s="39"/>
      <c r="C226" s="190" t="s">
        <v>365</v>
      </c>
      <c r="D226" s="190" t="s">
        <v>152</v>
      </c>
      <c r="E226" s="191" t="s">
        <v>366</v>
      </c>
      <c r="F226" s="192" t="s">
        <v>367</v>
      </c>
      <c r="G226" s="193" t="s">
        <v>336</v>
      </c>
      <c r="H226" s="194">
        <v>535</v>
      </c>
      <c r="I226" s="195"/>
      <c r="J226" s="196">
        <f>ROUND(I226*H226,2)</f>
        <v>0</v>
      </c>
      <c r="K226" s="192" t="s">
        <v>156</v>
      </c>
      <c r="L226" s="59"/>
      <c r="M226" s="197" t="s">
        <v>21</v>
      </c>
      <c r="N226" s="198" t="s">
        <v>42</v>
      </c>
      <c r="O226" s="40"/>
      <c r="P226" s="199">
        <f>O226*H226</f>
        <v>0</v>
      </c>
      <c r="Q226" s="199">
        <v>2.5000000000000001E-4</v>
      </c>
      <c r="R226" s="199">
        <f>Q226*H226</f>
        <v>0.13375000000000001</v>
      </c>
      <c r="S226" s="199">
        <v>0</v>
      </c>
      <c r="T226" s="200">
        <f>S226*H226</f>
        <v>0</v>
      </c>
      <c r="AR226" s="22" t="s">
        <v>157</v>
      </c>
      <c r="AT226" s="22" t="s">
        <v>152</v>
      </c>
      <c r="AU226" s="22" t="s">
        <v>81</v>
      </c>
      <c r="AY226" s="22" t="s">
        <v>150</v>
      </c>
      <c r="BE226" s="201">
        <f>IF(N226="základní",J226,0)</f>
        <v>0</v>
      </c>
      <c r="BF226" s="201">
        <f>IF(N226="snížená",J226,0)</f>
        <v>0</v>
      </c>
      <c r="BG226" s="201">
        <f>IF(N226="zákl. přenesená",J226,0)</f>
        <v>0</v>
      </c>
      <c r="BH226" s="201">
        <f>IF(N226="sníž. přenesená",J226,0)</f>
        <v>0</v>
      </c>
      <c r="BI226" s="201">
        <f>IF(N226="nulová",J226,0)</f>
        <v>0</v>
      </c>
      <c r="BJ226" s="22" t="s">
        <v>79</v>
      </c>
      <c r="BK226" s="201">
        <f>ROUND(I226*H226,2)</f>
        <v>0</v>
      </c>
      <c r="BL226" s="22" t="s">
        <v>157</v>
      </c>
      <c r="BM226" s="22" t="s">
        <v>368</v>
      </c>
    </row>
    <row r="227" spans="2:65" s="1" customFormat="1">
      <c r="B227" s="39"/>
      <c r="C227" s="61"/>
      <c r="D227" s="202" t="s">
        <v>159</v>
      </c>
      <c r="E227" s="61"/>
      <c r="F227" s="203" t="s">
        <v>369</v>
      </c>
      <c r="G227" s="61"/>
      <c r="H227" s="61"/>
      <c r="I227" s="161"/>
      <c r="J227" s="61"/>
      <c r="K227" s="61"/>
      <c r="L227" s="59"/>
      <c r="M227" s="204"/>
      <c r="N227" s="40"/>
      <c r="O227" s="40"/>
      <c r="P227" s="40"/>
      <c r="Q227" s="40"/>
      <c r="R227" s="40"/>
      <c r="S227" s="40"/>
      <c r="T227" s="76"/>
      <c r="AT227" s="22" t="s">
        <v>159</v>
      </c>
      <c r="AU227" s="22" t="s">
        <v>81</v>
      </c>
    </row>
    <row r="228" spans="2:65" s="11" customFormat="1">
      <c r="B228" s="205"/>
      <c r="C228" s="206"/>
      <c r="D228" s="202" t="s">
        <v>161</v>
      </c>
      <c r="E228" s="207" t="s">
        <v>21</v>
      </c>
      <c r="F228" s="208" t="s">
        <v>370</v>
      </c>
      <c r="G228" s="206"/>
      <c r="H228" s="209">
        <v>535</v>
      </c>
      <c r="I228" s="210"/>
      <c r="J228" s="206"/>
      <c r="K228" s="206"/>
      <c r="L228" s="211"/>
      <c r="M228" s="212"/>
      <c r="N228" s="213"/>
      <c r="O228" s="213"/>
      <c r="P228" s="213"/>
      <c r="Q228" s="213"/>
      <c r="R228" s="213"/>
      <c r="S228" s="213"/>
      <c r="T228" s="214"/>
      <c r="AT228" s="215" t="s">
        <v>161</v>
      </c>
      <c r="AU228" s="215" t="s">
        <v>81</v>
      </c>
      <c r="AV228" s="11" t="s">
        <v>81</v>
      </c>
      <c r="AW228" s="11" t="s">
        <v>35</v>
      </c>
      <c r="AX228" s="11" t="s">
        <v>79</v>
      </c>
      <c r="AY228" s="215" t="s">
        <v>150</v>
      </c>
    </row>
    <row r="229" spans="2:65" s="1" customFormat="1" ht="22.9" customHeight="1">
      <c r="B229" s="39"/>
      <c r="C229" s="216" t="s">
        <v>371</v>
      </c>
      <c r="D229" s="216" t="s">
        <v>206</v>
      </c>
      <c r="E229" s="217" t="s">
        <v>372</v>
      </c>
      <c r="F229" s="218" t="s">
        <v>373</v>
      </c>
      <c r="G229" s="219" t="s">
        <v>336</v>
      </c>
      <c r="H229" s="220">
        <v>187.4</v>
      </c>
      <c r="I229" s="221"/>
      <c r="J229" s="222">
        <f>ROUND(I229*H229,2)</f>
        <v>0</v>
      </c>
      <c r="K229" s="218" t="s">
        <v>156</v>
      </c>
      <c r="L229" s="223"/>
      <c r="M229" s="224" t="s">
        <v>21</v>
      </c>
      <c r="N229" s="225" t="s">
        <v>42</v>
      </c>
      <c r="O229" s="40"/>
      <c r="P229" s="199">
        <f>O229*H229</f>
        <v>0</v>
      </c>
      <c r="Q229" s="199">
        <v>4.0000000000000003E-5</v>
      </c>
      <c r="R229" s="199">
        <f>Q229*H229</f>
        <v>7.4960000000000009E-3</v>
      </c>
      <c r="S229" s="199">
        <v>0</v>
      </c>
      <c r="T229" s="200">
        <f>S229*H229</f>
        <v>0</v>
      </c>
      <c r="AR229" s="22" t="s">
        <v>194</v>
      </c>
      <c r="AT229" s="22" t="s">
        <v>206</v>
      </c>
      <c r="AU229" s="22" t="s">
        <v>81</v>
      </c>
      <c r="AY229" s="22" t="s">
        <v>150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22" t="s">
        <v>79</v>
      </c>
      <c r="BK229" s="201">
        <f>ROUND(I229*H229,2)</f>
        <v>0</v>
      </c>
      <c r="BL229" s="22" t="s">
        <v>157</v>
      </c>
      <c r="BM229" s="22" t="s">
        <v>374</v>
      </c>
    </row>
    <row r="230" spans="2:65" s="1" customFormat="1">
      <c r="B230" s="39"/>
      <c r="C230" s="61"/>
      <c r="D230" s="202" t="s">
        <v>159</v>
      </c>
      <c r="E230" s="61"/>
      <c r="F230" s="203" t="s">
        <v>375</v>
      </c>
      <c r="G230" s="61"/>
      <c r="H230" s="61"/>
      <c r="I230" s="161"/>
      <c r="J230" s="61"/>
      <c r="K230" s="61"/>
      <c r="L230" s="59"/>
      <c r="M230" s="204"/>
      <c r="N230" s="40"/>
      <c r="O230" s="40"/>
      <c r="P230" s="40"/>
      <c r="Q230" s="40"/>
      <c r="R230" s="40"/>
      <c r="S230" s="40"/>
      <c r="T230" s="76"/>
      <c r="AT230" s="22" t="s">
        <v>159</v>
      </c>
      <c r="AU230" s="22" t="s">
        <v>81</v>
      </c>
    </row>
    <row r="231" spans="2:65" s="11" customFormat="1">
      <c r="B231" s="205"/>
      <c r="C231" s="206"/>
      <c r="D231" s="202" t="s">
        <v>161</v>
      </c>
      <c r="E231" s="207" t="s">
        <v>21</v>
      </c>
      <c r="F231" s="208" t="s">
        <v>376</v>
      </c>
      <c r="G231" s="206"/>
      <c r="H231" s="209">
        <v>115.2</v>
      </c>
      <c r="I231" s="210"/>
      <c r="J231" s="206"/>
      <c r="K231" s="206"/>
      <c r="L231" s="211"/>
      <c r="M231" s="212"/>
      <c r="N231" s="213"/>
      <c r="O231" s="213"/>
      <c r="P231" s="213"/>
      <c r="Q231" s="213"/>
      <c r="R231" s="213"/>
      <c r="S231" s="213"/>
      <c r="T231" s="214"/>
      <c r="AT231" s="215" t="s">
        <v>161</v>
      </c>
      <c r="AU231" s="215" t="s">
        <v>81</v>
      </c>
      <c r="AV231" s="11" t="s">
        <v>81</v>
      </c>
      <c r="AW231" s="11" t="s">
        <v>35</v>
      </c>
      <c r="AX231" s="11" t="s">
        <v>71</v>
      </c>
      <c r="AY231" s="215" t="s">
        <v>150</v>
      </c>
    </row>
    <row r="232" spans="2:65" s="11" customFormat="1">
      <c r="B232" s="205"/>
      <c r="C232" s="206"/>
      <c r="D232" s="202" t="s">
        <v>161</v>
      </c>
      <c r="E232" s="207" t="s">
        <v>21</v>
      </c>
      <c r="F232" s="208" t="s">
        <v>377</v>
      </c>
      <c r="G232" s="206"/>
      <c r="H232" s="209">
        <v>4.5999999999999996</v>
      </c>
      <c r="I232" s="210"/>
      <c r="J232" s="206"/>
      <c r="K232" s="206"/>
      <c r="L232" s="211"/>
      <c r="M232" s="212"/>
      <c r="N232" s="213"/>
      <c r="O232" s="213"/>
      <c r="P232" s="213"/>
      <c r="Q232" s="213"/>
      <c r="R232" s="213"/>
      <c r="S232" s="213"/>
      <c r="T232" s="214"/>
      <c r="AT232" s="215" t="s">
        <v>161</v>
      </c>
      <c r="AU232" s="215" t="s">
        <v>81</v>
      </c>
      <c r="AV232" s="11" t="s">
        <v>81</v>
      </c>
      <c r="AW232" s="11" t="s">
        <v>35</v>
      </c>
      <c r="AX232" s="11" t="s">
        <v>71</v>
      </c>
      <c r="AY232" s="215" t="s">
        <v>150</v>
      </c>
    </row>
    <row r="233" spans="2:65" s="11" customFormat="1">
      <c r="B233" s="205"/>
      <c r="C233" s="206"/>
      <c r="D233" s="202" t="s">
        <v>161</v>
      </c>
      <c r="E233" s="207" t="s">
        <v>21</v>
      </c>
      <c r="F233" s="208" t="s">
        <v>378</v>
      </c>
      <c r="G233" s="206"/>
      <c r="H233" s="209">
        <v>10.4</v>
      </c>
      <c r="I233" s="210"/>
      <c r="J233" s="206"/>
      <c r="K233" s="206"/>
      <c r="L233" s="211"/>
      <c r="M233" s="212"/>
      <c r="N233" s="213"/>
      <c r="O233" s="213"/>
      <c r="P233" s="213"/>
      <c r="Q233" s="213"/>
      <c r="R233" s="213"/>
      <c r="S233" s="213"/>
      <c r="T233" s="214"/>
      <c r="AT233" s="215" t="s">
        <v>161</v>
      </c>
      <c r="AU233" s="215" t="s">
        <v>81</v>
      </c>
      <c r="AV233" s="11" t="s">
        <v>81</v>
      </c>
      <c r="AW233" s="11" t="s">
        <v>35</v>
      </c>
      <c r="AX233" s="11" t="s">
        <v>71</v>
      </c>
      <c r="AY233" s="215" t="s">
        <v>150</v>
      </c>
    </row>
    <row r="234" spans="2:65" s="11" customFormat="1">
      <c r="B234" s="205"/>
      <c r="C234" s="206"/>
      <c r="D234" s="202" t="s">
        <v>161</v>
      </c>
      <c r="E234" s="207" t="s">
        <v>21</v>
      </c>
      <c r="F234" s="208" t="s">
        <v>379</v>
      </c>
      <c r="G234" s="206"/>
      <c r="H234" s="209">
        <v>9</v>
      </c>
      <c r="I234" s="210"/>
      <c r="J234" s="206"/>
      <c r="K234" s="206"/>
      <c r="L234" s="211"/>
      <c r="M234" s="212"/>
      <c r="N234" s="213"/>
      <c r="O234" s="213"/>
      <c r="P234" s="213"/>
      <c r="Q234" s="213"/>
      <c r="R234" s="213"/>
      <c r="S234" s="213"/>
      <c r="T234" s="214"/>
      <c r="AT234" s="215" t="s">
        <v>161</v>
      </c>
      <c r="AU234" s="215" t="s">
        <v>81</v>
      </c>
      <c r="AV234" s="11" t="s">
        <v>81</v>
      </c>
      <c r="AW234" s="11" t="s">
        <v>35</v>
      </c>
      <c r="AX234" s="11" t="s">
        <v>71</v>
      </c>
      <c r="AY234" s="215" t="s">
        <v>150</v>
      </c>
    </row>
    <row r="235" spans="2:65" s="11" customFormat="1">
      <c r="B235" s="205"/>
      <c r="C235" s="206"/>
      <c r="D235" s="202" t="s">
        <v>161</v>
      </c>
      <c r="E235" s="207" t="s">
        <v>21</v>
      </c>
      <c r="F235" s="208" t="s">
        <v>380</v>
      </c>
      <c r="G235" s="206"/>
      <c r="H235" s="209">
        <v>32</v>
      </c>
      <c r="I235" s="210"/>
      <c r="J235" s="206"/>
      <c r="K235" s="206"/>
      <c r="L235" s="211"/>
      <c r="M235" s="212"/>
      <c r="N235" s="213"/>
      <c r="O235" s="213"/>
      <c r="P235" s="213"/>
      <c r="Q235" s="213"/>
      <c r="R235" s="213"/>
      <c r="S235" s="213"/>
      <c r="T235" s="214"/>
      <c r="AT235" s="215" t="s">
        <v>161</v>
      </c>
      <c r="AU235" s="215" t="s">
        <v>81</v>
      </c>
      <c r="AV235" s="11" t="s">
        <v>81</v>
      </c>
      <c r="AW235" s="11" t="s">
        <v>35</v>
      </c>
      <c r="AX235" s="11" t="s">
        <v>71</v>
      </c>
      <c r="AY235" s="215" t="s">
        <v>150</v>
      </c>
    </row>
    <row r="236" spans="2:65" s="11" customFormat="1">
      <c r="B236" s="205"/>
      <c r="C236" s="206"/>
      <c r="D236" s="202" t="s">
        <v>161</v>
      </c>
      <c r="E236" s="207" t="s">
        <v>21</v>
      </c>
      <c r="F236" s="208" t="s">
        <v>381</v>
      </c>
      <c r="G236" s="206"/>
      <c r="H236" s="209">
        <v>14.4</v>
      </c>
      <c r="I236" s="210"/>
      <c r="J236" s="206"/>
      <c r="K236" s="206"/>
      <c r="L236" s="211"/>
      <c r="M236" s="212"/>
      <c r="N236" s="213"/>
      <c r="O236" s="213"/>
      <c r="P236" s="213"/>
      <c r="Q236" s="213"/>
      <c r="R236" s="213"/>
      <c r="S236" s="213"/>
      <c r="T236" s="214"/>
      <c r="AT236" s="215" t="s">
        <v>161</v>
      </c>
      <c r="AU236" s="215" t="s">
        <v>81</v>
      </c>
      <c r="AV236" s="11" t="s">
        <v>81</v>
      </c>
      <c r="AW236" s="11" t="s">
        <v>35</v>
      </c>
      <c r="AX236" s="11" t="s">
        <v>71</v>
      </c>
      <c r="AY236" s="215" t="s">
        <v>150</v>
      </c>
    </row>
    <row r="237" spans="2:65" s="11" customFormat="1">
      <c r="B237" s="205"/>
      <c r="C237" s="206"/>
      <c r="D237" s="202" t="s">
        <v>161</v>
      </c>
      <c r="E237" s="207" t="s">
        <v>21</v>
      </c>
      <c r="F237" s="208" t="s">
        <v>382</v>
      </c>
      <c r="G237" s="206"/>
      <c r="H237" s="209">
        <v>1.8</v>
      </c>
      <c r="I237" s="210"/>
      <c r="J237" s="206"/>
      <c r="K237" s="206"/>
      <c r="L237" s="211"/>
      <c r="M237" s="212"/>
      <c r="N237" s="213"/>
      <c r="O237" s="213"/>
      <c r="P237" s="213"/>
      <c r="Q237" s="213"/>
      <c r="R237" s="213"/>
      <c r="S237" s="213"/>
      <c r="T237" s="214"/>
      <c r="AT237" s="215" t="s">
        <v>161</v>
      </c>
      <c r="AU237" s="215" t="s">
        <v>81</v>
      </c>
      <c r="AV237" s="11" t="s">
        <v>81</v>
      </c>
      <c r="AW237" s="11" t="s">
        <v>35</v>
      </c>
      <c r="AX237" s="11" t="s">
        <v>71</v>
      </c>
      <c r="AY237" s="215" t="s">
        <v>150</v>
      </c>
    </row>
    <row r="238" spans="2:65" s="12" customFormat="1">
      <c r="B238" s="226"/>
      <c r="C238" s="227"/>
      <c r="D238" s="202" t="s">
        <v>161</v>
      </c>
      <c r="E238" s="228" t="s">
        <v>21</v>
      </c>
      <c r="F238" s="229" t="s">
        <v>234</v>
      </c>
      <c r="G238" s="227"/>
      <c r="H238" s="230">
        <v>187.4</v>
      </c>
      <c r="I238" s="231"/>
      <c r="J238" s="227"/>
      <c r="K238" s="227"/>
      <c r="L238" s="232"/>
      <c r="M238" s="233"/>
      <c r="N238" s="234"/>
      <c r="O238" s="234"/>
      <c r="P238" s="234"/>
      <c r="Q238" s="234"/>
      <c r="R238" s="234"/>
      <c r="S238" s="234"/>
      <c r="T238" s="235"/>
      <c r="AT238" s="236" t="s">
        <v>161</v>
      </c>
      <c r="AU238" s="236" t="s">
        <v>81</v>
      </c>
      <c r="AV238" s="12" t="s">
        <v>157</v>
      </c>
      <c r="AW238" s="12" t="s">
        <v>35</v>
      </c>
      <c r="AX238" s="12" t="s">
        <v>79</v>
      </c>
      <c r="AY238" s="236" t="s">
        <v>150</v>
      </c>
    </row>
    <row r="239" spans="2:65" s="1" customFormat="1" ht="14.45" customHeight="1">
      <c r="B239" s="39"/>
      <c r="C239" s="216" t="s">
        <v>383</v>
      </c>
      <c r="D239" s="216" t="s">
        <v>206</v>
      </c>
      <c r="E239" s="217" t="s">
        <v>384</v>
      </c>
      <c r="F239" s="218" t="s">
        <v>385</v>
      </c>
      <c r="G239" s="219" t="s">
        <v>336</v>
      </c>
      <c r="H239" s="220">
        <v>241.4</v>
      </c>
      <c r="I239" s="221"/>
      <c r="J239" s="222">
        <f>ROUND(I239*H239,2)</f>
        <v>0</v>
      </c>
      <c r="K239" s="218" t="s">
        <v>156</v>
      </c>
      <c r="L239" s="223"/>
      <c r="M239" s="224" t="s">
        <v>21</v>
      </c>
      <c r="N239" s="225" t="s">
        <v>42</v>
      </c>
      <c r="O239" s="40"/>
      <c r="P239" s="199">
        <f>O239*H239</f>
        <v>0</v>
      </c>
      <c r="Q239" s="199">
        <v>3.0000000000000001E-5</v>
      </c>
      <c r="R239" s="199">
        <f>Q239*H239</f>
        <v>7.2420000000000002E-3</v>
      </c>
      <c r="S239" s="199">
        <v>0</v>
      </c>
      <c r="T239" s="200">
        <f>S239*H239</f>
        <v>0</v>
      </c>
      <c r="AR239" s="22" t="s">
        <v>194</v>
      </c>
      <c r="AT239" s="22" t="s">
        <v>206</v>
      </c>
      <c r="AU239" s="22" t="s">
        <v>81</v>
      </c>
      <c r="AY239" s="22" t="s">
        <v>150</v>
      </c>
      <c r="BE239" s="201">
        <f>IF(N239="základní",J239,0)</f>
        <v>0</v>
      </c>
      <c r="BF239" s="201">
        <f>IF(N239="snížená",J239,0)</f>
        <v>0</v>
      </c>
      <c r="BG239" s="201">
        <f>IF(N239="zákl. přenesená",J239,0)</f>
        <v>0</v>
      </c>
      <c r="BH239" s="201">
        <f>IF(N239="sníž. přenesená",J239,0)</f>
        <v>0</v>
      </c>
      <c r="BI239" s="201">
        <f>IF(N239="nulová",J239,0)</f>
        <v>0</v>
      </c>
      <c r="BJ239" s="22" t="s">
        <v>79</v>
      </c>
      <c r="BK239" s="201">
        <f>ROUND(I239*H239,2)</f>
        <v>0</v>
      </c>
      <c r="BL239" s="22" t="s">
        <v>157</v>
      </c>
      <c r="BM239" s="22" t="s">
        <v>386</v>
      </c>
    </row>
    <row r="240" spans="2:65" s="1" customFormat="1">
      <c r="B240" s="39"/>
      <c r="C240" s="61"/>
      <c r="D240" s="202" t="s">
        <v>159</v>
      </c>
      <c r="E240" s="61"/>
      <c r="F240" s="203" t="s">
        <v>385</v>
      </c>
      <c r="G240" s="61"/>
      <c r="H240" s="61"/>
      <c r="I240" s="161"/>
      <c r="J240" s="61"/>
      <c r="K240" s="61"/>
      <c r="L240" s="59"/>
      <c r="M240" s="204"/>
      <c r="N240" s="40"/>
      <c r="O240" s="40"/>
      <c r="P240" s="40"/>
      <c r="Q240" s="40"/>
      <c r="R240" s="40"/>
      <c r="S240" s="40"/>
      <c r="T240" s="76"/>
      <c r="AT240" s="22" t="s">
        <v>159</v>
      </c>
      <c r="AU240" s="22" t="s">
        <v>81</v>
      </c>
    </row>
    <row r="241" spans="2:65" s="11" customFormat="1">
      <c r="B241" s="205"/>
      <c r="C241" s="206"/>
      <c r="D241" s="202" t="s">
        <v>161</v>
      </c>
      <c r="E241" s="207" t="s">
        <v>21</v>
      </c>
      <c r="F241" s="208" t="s">
        <v>387</v>
      </c>
      <c r="G241" s="206"/>
      <c r="H241" s="209">
        <v>241.4</v>
      </c>
      <c r="I241" s="210"/>
      <c r="J241" s="206"/>
      <c r="K241" s="206"/>
      <c r="L241" s="211"/>
      <c r="M241" s="212"/>
      <c r="N241" s="213"/>
      <c r="O241" s="213"/>
      <c r="P241" s="213"/>
      <c r="Q241" s="213"/>
      <c r="R241" s="213"/>
      <c r="S241" s="213"/>
      <c r="T241" s="214"/>
      <c r="AT241" s="215" t="s">
        <v>161</v>
      </c>
      <c r="AU241" s="215" t="s">
        <v>81</v>
      </c>
      <c r="AV241" s="11" t="s">
        <v>81</v>
      </c>
      <c r="AW241" s="11" t="s">
        <v>35</v>
      </c>
      <c r="AX241" s="11" t="s">
        <v>79</v>
      </c>
      <c r="AY241" s="215" t="s">
        <v>150</v>
      </c>
    </row>
    <row r="242" spans="2:65" s="1" customFormat="1" ht="14.45" customHeight="1">
      <c r="B242" s="39"/>
      <c r="C242" s="216" t="s">
        <v>388</v>
      </c>
      <c r="D242" s="216" t="s">
        <v>206</v>
      </c>
      <c r="E242" s="217" t="s">
        <v>389</v>
      </c>
      <c r="F242" s="218" t="s">
        <v>390</v>
      </c>
      <c r="G242" s="219" t="s">
        <v>336</v>
      </c>
      <c r="H242" s="220">
        <v>53.3</v>
      </c>
      <c r="I242" s="221"/>
      <c r="J242" s="222">
        <f>ROUND(I242*H242,2)</f>
        <v>0</v>
      </c>
      <c r="K242" s="218" t="s">
        <v>156</v>
      </c>
      <c r="L242" s="223"/>
      <c r="M242" s="224" t="s">
        <v>21</v>
      </c>
      <c r="N242" s="225" t="s">
        <v>42</v>
      </c>
      <c r="O242" s="40"/>
      <c r="P242" s="199">
        <f>O242*H242</f>
        <v>0</v>
      </c>
      <c r="Q242" s="199">
        <v>2.9999999999999997E-4</v>
      </c>
      <c r="R242" s="199">
        <f>Q242*H242</f>
        <v>1.5989999999999997E-2</v>
      </c>
      <c r="S242" s="199">
        <v>0</v>
      </c>
      <c r="T242" s="200">
        <f>S242*H242</f>
        <v>0</v>
      </c>
      <c r="AR242" s="22" t="s">
        <v>194</v>
      </c>
      <c r="AT242" s="22" t="s">
        <v>206</v>
      </c>
      <c r="AU242" s="22" t="s">
        <v>81</v>
      </c>
      <c r="AY242" s="22" t="s">
        <v>150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22" t="s">
        <v>79</v>
      </c>
      <c r="BK242" s="201">
        <f>ROUND(I242*H242,2)</f>
        <v>0</v>
      </c>
      <c r="BL242" s="22" t="s">
        <v>157</v>
      </c>
      <c r="BM242" s="22" t="s">
        <v>391</v>
      </c>
    </row>
    <row r="243" spans="2:65" s="1" customFormat="1">
      <c r="B243" s="39"/>
      <c r="C243" s="61"/>
      <c r="D243" s="202" t="s">
        <v>159</v>
      </c>
      <c r="E243" s="61"/>
      <c r="F243" s="203" t="s">
        <v>390</v>
      </c>
      <c r="G243" s="61"/>
      <c r="H243" s="61"/>
      <c r="I243" s="161"/>
      <c r="J243" s="61"/>
      <c r="K243" s="61"/>
      <c r="L243" s="59"/>
      <c r="M243" s="204"/>
      <c r="N243" s="40"/>
      <c r="O243" s="40"/>
      <c r="P243" s="40"/>
      <c r="Q243" s="40"/>
      <c r="R243" s="40"/>
      <c r="S243" s="40"/>
      <c r="T243" s="76"/>
      <c r="AT243" s="22" t="s">
        <v>159</v>
      </c>
      <c r="AU243" s="22" t="s">
        <v>81</v>
      </c>
    </row>
    <row r="244" spans="2:65" s="11" customFormat="1">
      <c r="B244" s="205"/>
      <c r="C244" s="206"/>
      <c r="D244" s="202" t="s">
        <v>161</v>
      </c>
      <c r="E244" s="207" t="s">
        <v>21</v>
      </c>
      <c r="F244" s="208" t="s">
        <v>341</v>
      </c>
      <c r="G244" s="206"/>
      <c r="H244" s="209">
        <v>53.3</v>
      </c>
      <c r="I244" s="210"/>
      <c r="J244" s="206"/>
      <c r="K244" s="206"/>
      <c r="L244" s="211"/>
      <c r="M244" s="212"/>
      <c r="N244" s="213"/>
      <c r="O244" s="213"/>
      <c r="P244" s="213"/>
      <c r="Q244" s="213"/>
      <c r="R244" s="213"/>
      <c r="S244" s="213"/>
      <c r="T244" s="214"/>
      <c r="AT244" s="215" t="s">
        <v>161</v>
      </c>
      <c r="AU244" s="215" t="s">
        <v>81</v>
      </c>
      <c r="AV244" s="11" t="s">
        <v>81</v>
      </c>
      <c r="AW244" s="11" t="s">
        <v>35</v>
      </c>
      <c r="AX244" s="11" t="s">
        <v>79</v>
      </c>
      <c r="AY244" s="215" t="s">
        <v>150</v>
      </c>
    </row>
    <row r="245" spans="2:65" s="1" customFormat="1" ht="14.45" customHeight="1">
      <c r="B245" s="39"/>
      <c r="C245" s="216" t="s">
        <v>392</v>
      </c>
      <c r="D245" s="216" t="s">
        <v>206</v>
      </c>
      <c r="E245" s="217" t="s">
        <v>393</v>
      </c>
      <c r="F245" s="218" t="s">
        <v>394</v>
      </c>
      <c r="G245" s="219" t="s">
        <v>336</v>
      </c>
      <c r="H245" s="220">
        <v>53.3</v>
      </c>
      <c r="I245" s="221"/>
      <c r="J245" s="222">
        <f>ROUND(I245*H245,2)</f>
        <v>0</v>
      </c>
      <c r="K245" s="218" t="s">
        <v>156</v>
      </c>
      <c r="L245" s="223"/>
      <c r="M245" s="224" t="s">
        <v>21</v>
      </c>
      <c r="N245" s="225" t="s">
        <v>42</v>
      </c>
      <c r="O245" s="40"/>
      <c r="P245" s="199">
        <f>O245*H245</f>
        <v>0</v>
      </c>
      <c r="Q245" s="199">
        <v>2.0000000000000001E-4</v>
      </c>
      <c r="R245" s="199">
        <f>Q245*H245</f>
        <v>1.0659999999999999E-2</v>
      </c>
      <c r="S245" s="199">
        <v>0</v>
      </c>
      <c r="T245" s="200">
        <f>S245*H245</f>
        <v>0</v>
      </c>
      <c r="AR245" s="22" t="s">
        <v>194</v>
      </c>
      <c r="AT245" s="22" t="s">
        <v>206</v>
      </c>
      <c r="AU245" s="22" t="s">
        <v>81</v>
      </c>
      <c r="AY245" s="22" t="s">
        <v>150</v>
      </c>
      <c r="BE245" s="201">
        <f>IF(N245="základní",J245,0)</f>
        <v>0</v>
      </c>
      <c r="BF245" s="201">
        <f>IF(N245="snížená",J245,0)</f>
        <v>0</v>
      </c>
      <c r="BG245" s="201">
        <f>IF(N245="zákl. přenesená",J245,0)</f>
        <v>0</v>
      </c>
      <c r="BH245" s="201">
        <f>IF(N245="sníž. přenesená",J245,0)</f>
        <v>0</v>
      </c>
      <c r="BI245" s="201">
        <f>IF(N245="nulová",J245,0)</f>
        <v>0</v>
      </c>
      <c r="BJ245" s="22" t="s">
        <v>79</v>
      </c>
      <c r="BK245" s="201">
        <f>ROUND(I245*H245,2)</f>
        <v>0</v>
      </c>
      <c r="BL245" s="22" t="s">
        <v>157</v>
      </c>
      <c r="BM245" s="22" t="s">
        <v>395</v>
      </c>
    </row>
    <row r="246" spans="2:65" s="1" customFormat="1">
      <c r="B246" s="39"/>
      <c r="C246" s="61"/>
      <c r="D246" s="202" t="s">
        <v>159</v>
      </c>
      <c r="E246" s="61"/>
      <c r="F246" s="203" t="s">
        <v>394</v>
      </c>
      <c r="G246" s="61"/>
      <c r="H246" s="61"/>
      <c r="I246" s="161"/>
      <c r="J246" s="61"/>
      <c r="K246" s="61"/>
      <c r="L246" s="59"/>
      <c r="M246" s="204"/>
      <c r="N246" s="40"/>
      <c r="O246" s="40"/>
      <c r="P246" s="40"/>
      <c r="Q246" s="40"/>
      <c r="R246" s="40"/>
      <c r="S246" s="40"/>
      <c r="T246" s="76"/>
      <c r="AT246" s="22" t="s">
        <v>159</v>
      </c>
      <c r="AU246" s="22" t="s">
        <v>81</v>
      </c>
    </row>
    <row r="247" spans="2:65" s="1" customFormat="1" ht="14.45" customHeight="1">
      <c r="B247" s="39"/>
      <c r="C247" s="190" t="s">
        <v>396</v>
      </c>
      <c r="D247" s="190" t="s">
        <v>152</v>
      </c>
      <c r="E247" s="191" t="s">
        <v>397</v>
      </c>
      <c r="F247" s="192" t="s">
        <v>398</v>
      </c>
      <c r="G247" s="193" t="s">
        <v>155</v>
      </c>
      <c r="H247" s="194">
        <v>29.56</v>
      </c>
      <c r="I247" s="195"/>
      <c r="J247" s="196">
        <f>ROUND(I247*H247,2)</f>
        <v>0</v>
      </c>
      <c r="K247" s="192" t="s">
        <v>21</v>
      </c>
      <c r="L247" s="59"/>
      <c r="M247" s="197" t="s">
        <v>21</v>
      </c>
      <c r="N247" s="198" t="s">
        <v>42</v>
      </c>
      <c r="O247" s="40"/>
      <c r="P247" s="199">
        <f>O247*H247</f>
        <v>0</v>
      </c>
      <c r="Q247" s="199">
        <v>2.3630000000000002E-2</v>
      </c>
      <c r="R247" s="199">
        <f>Q247*H247</f>
        <v>0.69850279999999998</v>
      </c>
      <c r="S247" s="199">
        <v>0</v>
      </c>
      <c r="T247" s="200">
        <f>S247*H247</f>
        <v>0</v>
      </c>
      <c r="AR247" s="22" t="s">
        <v>157</v>
      </c>
      <c r="AT247" s="22" t="s">
        <v>152</v>
      </c>
      <c r="AU247" s="22" t="s">
        <v>81</v>
      </c>
      <c r="AY247" s="22" t="s">
        <v>150</v>
      </c>
      <c r="BE247" s="201">
        <f>IF(N247="základní",J247,0)</f>
        <v>0</v>
      </c>
      <c r="BF247" s="201">
        <f>IF(N247="snížená",J247,0)</f>
        <v>0</v>
      </c>
      <c r="BG247" s="201">
        <f>IF(N247="zákl. přenesená",J247,0)</f>
        <v>0</v>
      </c>
      <c r="BH247" s="201">
        <f>IF(N247="sníž. přenesená",J247,0)</f>
        <v>0</v>
      </c>
      <c r="BI247" s="201">
        <f>IF(N247="nulová",J247,0)</f>
        <v>0</v>
      </c>
      <c r="BJ247" s="22" t="s">
        <v>79</v>
      </c>
      <c r="BK247" s="201">
        <f>ROUND(I247*H247,2)</f>
        <v>0</v>
      </c>
      <c r="BL247" s="22" t="s">
        <v>157</v>
      </c>
      <c r="BM247" s="22" t="s">
        <v>399</v>
      </c>
    </row>
    <row r="248" spans="2:65" s="1" customFormat="1">
      <c r="B248" s="39"/>
      <c r="C248" s="61"/>
      <c r="D248" s="202" t="s">
        <v>159</v>
      </c>
      <c r="E248" s="61"/>
      <c r="F248" s="203" t="s">
        <v>398</v>
      </c>
      <c r="G248" s="61"/>
      <c r="H248" s="61"/>
      <c r="I248" s="161"/>
      <c r="J248" s="61"/>
      <c r="K248" s="61"/>
      <c r="L248" s="59"/>
      <c r="M248" s="204"/>
      <c r="N248" s="40"/>
      <c r="O248" s="40"/>
      <c r="P248" s="40"/>
      <c r="Q248" s="40"/>
      <c r="R248" s="40"/>
      <c r="S248" s="40"/>
      <c r="T248" s="76"/>
      <c r="AT248" s="22" t="s">
        <v>159</v>
      </c>
      <c r="AU248" s="22" t="s">
        <v>81</v>
      </c>
    </row>
    <row r="249" spans="2:65" s="11" customFormat="1">
      <c r="B249" s="205"/>
      <c r="C249" s="206"/>
      <c r="D249" s="202" t="s">
        <v>161</v>
      </c>
      <c r="E249" s="207" t="s">
        <v>21</v>
      </c>
      <c r="F249" s="208" t="s">
        <v>400</v>
      </c>
      <c r="G249" s="206"/>
      <c r="H249" s="209">
        <v>29.56</v>
      </c>
      <c r="I249" s="210"/>
      <c r="J249" s="206"/>
      <c r="K249" s="206"/>
      <c r="L249" s="211"/>
      <c r="M249" s="212"/>
      <c r="N249" s="213"/>
      <c r="O249" s="213"/>
      <c r="P249" s="213"/>
      <c r="Q249" s="213"/>
      <c r="R249" s="213"/>
      <c r="S249" s="213"/>
      <c r="T249" s="214"/>
      <c r="AT249" s="215" t="s">
        <v>161</v>
      </c>
      <c r="AU249" s="215" t="s">
        <v>81</v>
      </c>
      <c r="AV249" s="11" t="s">
        <v>81</v>
      </c>
      <c r="AW249" s="11" t="s">
        <v>35</v>
      </c>
      <c r="AX249" s="11" t="s">
        <v>79</v>
      </c>
      <c r="AY249" s="215" t="s">
        <v>150</v>
      </c>
    </row>
    <row r="250" spans="2:65" s="1" customFormat="1" ht="22.9" customHeight="1">
      <c r="B250" s="39"/>
      <c r="C250" s="190" t="s">
        <v>401</v>
      </c>
      <c r="D250" s="190" t="s">
        <v>152</v>
      </c>
      <c r="E250" s="191" t="s">
        <v>402</v>
      </c>
      <c r="F250" s="192" t="s">
        <v>403</v>
      </c>
      <c r="G250" s="193" t="s">
        <v>155</v>
      </c>
      <c r="H250" s="194">
        <v>0.75</v>
      </c>
      <c r="I250" s="195"/>
      <c r="J250" s="196">
        <f>ROUND(I250*H250,2)</f>
        <v>0</v>
      </c>
      <c r="K250" s="192" t="s">
        <v>156</v>
      </c>
      <c r="L250" s="59"/>
      <c r="M250" s="197" t="s">
        <v>21</v>
      </c>
      <c r="N250" s="198" t="s">
        <v>42</v>
      </c>
      <c r="O250" s="40"/>
      <c r="P250" s="199">
        <f>O250*H250</f>
        <v>0</v>
      </c>
      <c r="Q250" s="199">
        <v>3.6800000000000001E-3</v>
      </c>
      <c r="R250" s="199">
        <f>Q250*H250</f>
        <v>2.7600000000000003E-3</v>
      </c>
      <c r="S250" s="199">
        <v>0</v>
      </c>
      <c r="T250" s="200">
        <f>S250*H250</f>
        <v>0</v>
      </c>
      <c r="AR250" s="22" t="s">
        <v>157</v>
      </c>
      <c r="AT250" s="22" t="s">
        <v>152</v>
      </c>
      <c r="AU250" s="22" t="s">
        <v>81</v>
      </c>
      <c r="AY250" s="22" t="s">
        <v>150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22" t="s">
        <v>79</v>
      </c>
      <c r="BK250" s="201">
        <f>ROUND(I250*H250,2)</f>
        <v>0</v>
      </c>
      <c r="BL250" s="22" t="s">
        <v>157</v>
      </c>
      <c r="BM250" s="22" t="s">
        <v>404</v>
      </c>
    </row>
    <row r="251" spans="2:65" s="1" customFormat="1" ht="27">
      <c r="B251" s="39"/>
      <c r="C251" s="61"/>
      <c r="D251" s="202" t="s">
        <v>159</v>
      </c>
      <c r="E251" s="61"/>
      <c r="F251" s="203" t="s">
        <v>405</v>
      </c>
      <c r="G251" s="61"/>
      <c r="H251" s="61"/>
      <c r="I251" s="161"/>
      <c r="J251" s="61"/>
      <c r="K251" s="61"/>
      <c r="L251" s="59"/>
      <c r="M251" s="204"/>
      <c r="N251" s="40"/>
      <c r="O251" s="40"/>
      <c r="P251" s="40"/>
      <c r="Q251" s="40"/>
      <c r="R251" s="40"/>
      <c r="S251" s="40"/>
      <c r="T251" s="76"/>
      <c r="AT251" s="22" t="s">
        <v>159</v>
      </c>
      <c r="AU251" s="22" t="s">
        <v>81</v>
      </c>
    </row>
    <row r="252" spans="2:65" s="11" customFormat="1">
      <c r="B252" s="205"/>
      <c r="C252" s="206"/>
      <c r="D252" s="202" t="s">
        <v>161</v>
      </c>
      <c r="E252" s="207" t="s">
        <v>21</v>
      </c>
      <c r="F252" s="208" t="s">
        <v>406</v>
      </c>
      <c r="G252" s="206"/>
      <c r="H252" s="209">
        <v>0.75</v>
      </c>
      <c r="I252" s="210"/>
      <c r="J252" s="206"/>
      <c r="K252" s="206"/>
      <c r="L252" s="211"/>
      <c r="M252" s="212"/>
      <c r="N252" s="213"/>
      <c r="O252" s="213"/>
      <c r="P252" s="213"/>
      <c r="Q252" s="213"/>
      <c r="R252" s="213"/>
      <c r="S252" s="213"/>
      <c r="T252" s="214"/>
      <c r="AT252" s="215" t="s">
        <v>161</v>
      </c>
      <c r="AU252" s="215" t="s">
        <v>81</v>
      </c>
      <c r="AV252" s="11" t="s">
        <v>81</v>
      </c>
      <c r="AW252" s="11" t="s">
        <v>35</v>
      </c>
      <c r="AX252" s="11" t="s">
        <v>79</v>
      </c>
      <c r="AY252" s="215" t="s">
        <v>150</v>
      </c>
    </row>
    <row r="253" spans="2:65" s="1" customFormat="1" ht="22.9" customHeight="1">
      <c r="B253" s="39"/>
      <c r="C253" s="190" t="s">
        <v>407</v>
      </c>
      <c r="D253" s="190" t="s">
        <v>152</v>
      </c>
      <c r="E253" s="191" t="s">
        <v>408</v>
      </c>
      <c r="F253" s="192" t="s">
        <v>409</v>
      </c>
      <c r="G253" s="193" t="s">
        <v>155</v>
      </c>
      <c r="H253" s="194">
        <v>553.9</v>
      </c>
      <c r="I253" s="195"/>
      <c r="J253" s="196">
        <f>ROUND(I253*H253,2)</f>
        <v>0</v>
      </c>
      <c r="K253" s="192" t="s">
        <v>156</v>
      </c>
      <c r="L253" s="59"/>
      <c r="M253" s="197" t="s">
        <v>21</v>
      </c>
      <c r="N253" s="198" t="s">
        <v>42</v>
      </c>
      <c r="O253" s="40"/>
      <c r="P253" s="199">
        <f>O253*H253</f>
        <v>0</v>
      </c>
      <c r="Q253" s="199">
        <v>2.6800000000000001E-3</v>
      </c>
      <c r="R253" s="199">
        <f>Q253*H253</f>
        <v>1.4844519999999999</v>
      </c>
      <c r="S253" s="199">
        <v>0</v>
      </c>
      <c r="T253" s="200">
        <f>S253*H253</f>
        <v>0</v>
      </c>
      <c r="AR253" s="22" t="s">
        <v>157</v>
      </c>
      <c r="AT253" s="22" t="s">
        <v>152</v>
      </c>
      <c r="AU253" s="22" t="s">
        <v>81</v>
      </c>
      <c r="AY253" s="22" t="s">
        <v>150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22" t="s">
        <v>79</v>
      </c>
      <c r="BK253" s="201">
        <f>ROUND(I253*H253,2)</f>
        <v>0</v>
      </c>
      <c r="BL253" s="22" t="s">
        <v>157</v>
      </c>
      <c r="BM253" s="22" t="s">
        <v>410</v>
      </c>
    </row>
    <row r="254" spans="2:65" s="1" customFormat="1">
      <c r="B254" s="39"/>
      <c r="C254" s="61"/>
      <c r="D254" s="202" t="s">
        <v>159</v>
      </c>
      <c r="E254" s="61"/>
      <c r="F254" s="203" t="s">
        <v>409</v>
      </c>
      <c r="G254" s="61"/>
      <c r="H254" s="61"/>
      <c r="I254" s="161"/>
      <c r="J254" s="61"/>
      <c r="K254" s="61"/>
      <c r="L254" s="59"/>
      <c r="M254" s="204"/>
      <c r="N254" s="40"/>
      <c r="O254" s="40"/>
      <c r="P254" s="40"/>
      <c r="Q254" s="40"/>
      <c r="R254" s="40"/>
      <c r="S254" s="40"/>
      <c r="T254" s="76"/>
      <c r="AT254" s="22" t="s">
        <v>159</v>
      </c>
      <c r="AU254" s="22" t="s">
        <v>81</v>
      </c>
    </row>
    <row r="255" spans="2:65" s="11" customFormat="1">
      <c r="B255" s="205"/>
      <c r="C255" s="206"/>
      <c r="D255" s="202" t="s">
        <v>161</v>
      </c>
      <c r="E255" s="207" t="s">
        <v>21</v>
      </c>
      <c r="F255" s="208" t="s">
        <v>411</v>
      </c>
      <c r="G255" s="206"/>
      <c r="H255" s="209">
        <v>553.9</v>
      </c>
      <c r="I255" s="210"/>
      <c r="J255" s="206"/>
      <c r="K255" s="206"/>
      <c r="L255" s="211"/>
      <c r="M255" s="212"/>
      <c r="N255" s="213"/>
      <c r="O255" s="213"/>
      <c r="P255" s="213"/>
      <c r="Q255" s="213"/>
      <c r="R255" s="213"/>
      <c r="S255" s="213"/>
      <c r="T255" s="214"/>
      <c r="AT255" s="215" t="s">
        <v>161</v>
      </c>
      <c r="AU255" s="215" t="s">
        <v>81</v>
      </c>
      <c r="AV255" s="11" t="s">
        <v>81</v>
      </c>
      <c r="AW255" s="11" t="s">
        <v>35</v>
      </c>
      <c r="AX255" s="11" t="s">
        <v>79</v>
      </c>
      <c r="AY255" s="215" t="s">
        <v>150</v>
      </c>
    </row>
    <row r="256" spans="2:65" s="1" customFormat="1" ht="22.9" customHeight="1">
      <c r="B256" s="39"/>
      <c r="C256" s="190" t="s">
        <v>412</v>
      </c>
      <c r="D256" s="190" t="s">
        <v>152</v>
      </c>
      <c r="E256" s="191" t="s">
        <v>413</v>
      </c>
      <c r="F256" s="192" t="s">
        <v>414</v>
      </c>
      <c r="G256" s="193" t="s">
        <v>336</v>
      </c>
      <c r="H256" s="194">
        <v>119.72</v>
      </c>
      <c r="I256" s="195"/>
      <c r="J256" s="196">
        <f>ROUND(I256*H256,2)</f>
        <v>0</v>
      </c>
      <c r="K256" s="192" t="s">
        <v>21</v>
      </c>
      <c r="L256" s="59"/>
      <c r="M256" s="197" t="s">
        <v>21</v>
      </c>
      <c r="N256" s="198" t="s">
        <v>42</v>
      </c>
      <c r="O256" s="40"/>
      <c r="P256" s="199">
        <f>O256*H256</f>
        <v>0</v>
      </c>
      <c r="Q256" s="199">
        <v>5.0000000000000001E-4</v>
      </c>
      <c r="R256" s="199">
        <f>Q256*H256</f>
        <v>5.9860000000000003E-2</v>
      </c>
      <c r="S256" s="199">
        <v>0</v>
      </c>
      <c r="T256" s="200">
        <f>S256*H256</f>
        <v>0</v>
      </c>
      <c r="AR256" s="22" t="s">
        <v>157</v>
      </c>
      <c r="AT256" s="22" t="s">
        <v>152</v>
      </c>
      <c r="AU256" s="22" t="s">
        <v>81</v>
      </c>
      <c r="AY256" s="22" t="s">
        <v>150</v>
      </c>
      <c r="BE256" s="201">
        <f>IF(N256="základní",J256,0)</f>
        <v>0</v>
      </c>
      <c r="BF256" s="201">
        <f>IF(N256="snížená",J256,0)</f>
        <v>0</v>
      </c>
      <c r="BG256" s="201">
        <f>IF(N256="zákl. přenesená",J256,0)</f>
        <v>0</v>
      </c>
      <c r="BH256" s="201">
        <f>IF(N256="sníž. přenesená",J256,0)</f>
        <v>0</v>
      </c>
      <c r="BI256" s="201">
        <f>IF(N256="nulová",J256,0)</f>
        <v>0</v>
      </c>
      <c r="BJ256" s="22" t="s">
        <v>79</v>
      </c>
      <c r="BK256" s="201">
        <f>ROUND(I256*H256,2)</f>
        <v>0</v>
      </c>
      <c r="BL256" s="22" t="s">
        <v>157</v>
      </c>
      <c r="BM256" s="22" t="s">
        <v>415</v>
      </c>
    </row>
    <row r="257" spans="2:65" s="1" customFormat="1" ht="27">
      <c r="B257" s="39"/>
      <c r="C257" s="61"/>
      <c r="D257" s="202" t="s">
        <v>159</v>
      </c>
      <c r="E257" s="61"/>
      <c r="F257" s="203" t="s">
        <v>416</v>
      </c>
      <c r="G257" s="61"/>
      <c r="H257" s="61"/>
      <c r="I257" s="161"/>
      <c r="J257" s="61"/>
      <c r="K257" s="61"/>
      <c r="L257" s="59"/>
      <c r="M257" s="204"/>
      <c r="N257" s="40"/>
      <c r="O257" s="40"/>
      <c r="P257" s="40"/>
      <c r="Q257" s="40"/>
      <c r="R257" s="40"/>
      <c r="S257" s="40"/>
      <c r="T257" s="76"/>
      <c r="AT257" s="22" t="s">
        <v>159</v>
      </c>
      <c r="AU257" s="22" t="s">
        <v>81</v>
      </c>
    </row>
    <row r="258" spans="2:65" s="11" customFormat="1">
      <c r="B258" s="205"/>
      <c r="C258" s="206"/>
      <c r="D258" s="202" t="s">
        <v>161</v>
      </c>
      <c r="E258" s="207" t="s">
        <v>21</v>
      </c>
      <c r="F258" s="208" t="s">
        <v>417</v>
      </c>
      <c r="G258" s="206"/>
      <c r="H258" s="209">
        <v>52.7</v>
      </c>
      <c r="I258" s="210"/>
      <c r="J258" s="206"/>
      <c r="K258" s="206"/>
      <c r="L258" s="211"/>
      <c r="M258" s="212"/>
      <c r="N258" s="213"/>
      <c r="O258" s="213"/>
      <c r="P258" s="213"/>
      <c r="Q258" s="213"/>
      <c r="R258" s="213"/>
      <c r="S258" s="213"/>
      <c r="T258" s="214"/>
      <c r="AT258" s="215" t="s">
        <v>161</v>
      </c>
      <c r="AU258" s="215" t="s">
        <v>81</v>
      </c>
      <c r="AV258" s="11" t="s">
        <v>81</v>
      </c>
      <c r="AW258" s="11" t="s">
        <v>35</v>
      </c>
      <c r="AX258" s="11" t="s">
        <v>71</v>
      </c>
      <c r="AY258" s="215" t="s">
        <v>150</v>
      </c>
    </row>
    <row r="259" spans="2:65" s="11" customFormat="1">
      <c r="B259" s="205"/>
      <c r="C259" s="206"/>
      <c r="D259" s="202" t="s">
        <v>161</v>
      </c>
      <c r="E259" s="207" t="s">
        <v>21</v>
      </c>
      <c r="F259" s="208" t="s">
        <v>418</v>
      </c>
      <c r="G259" s="206"/>
      <c r="H259" s="209">
        <v>31.16</v>
      </c>
      <c r="I259" s="210"/>
      <c r="J259" s="206"/>
      <c r="K259" s="206"/>
      <c r="L259" s="211"/>
      <c r="M259" s="212"/>
      <c r="N259" s="213"/>
      <c r="O259" s="213"/>
      <c r="P259" s="213"/>
      <c r="Q259" s="213"/>
      <c r="R259" s="213"/>
      <c r="S259" s="213"/>
      <c r="T259" s="214"/>
      <c r="AT259" s="215" t="s">
        <v>161</v>
      </c>
      <c r="AU259" s="215" t="s">
        <v>81</v>
      </c>
      <c r="AV259" s="11" t="s">
        <v>81</v>
      </c>
      <c r="AW259" s="11" t="s">
        <v>35</v>
      </c>
      <c r="AX259" s="11" t="s">
        <v>71</v>
      </c>
      <c r="AY259" s="215" t="s">
        <v>150</v>
      </c>
    </row>
    <row r="260" spans="2:65" s="11" customFormat="1">
      <c r="B260" s="205"/>
      <c r="C260" s="206"/>
      <c r="D260" s="202" t="s">
        <v>161</v>
      </c>
      <c r="E260" s="207" t="s">
        <v>21</v>
      </c>
      <c r="F260" s="208" t="s">
        <v>419</v>
      </c>
      <c r="G260" s="206"/>
      <c r="H260" s="209">
        <v>4.7</v>
      </c>
      <c r="I260" s="210"/>
      <c r="J260" s="206"/>
      <c r="K260" s="206"/>
      <c r="L260" s="211"/>
      <c r="M260" s="212"/>
      <c r="N260" s="213"/>
      <c r="O260" s="213"/>
      <c r="P260" s="213"/>
      <c r="Q260" s="213"/>
      <c r="R260" s="213"/>
      <c r="S260" s="213"/>
      <c r="T260" s="214"/>
      <c r="AT260" s="215" t="s">
        <v>161</v>
      </c>
      <c r="AU260" s="215" t="s">
        <v>81</v>
      </c>
      <c r="AV260" s="11" t="s">
        <v>81</v>
      </c>
      <c r="AW260" s="11" t="s">
        <v>35</v>
      </c>
      <c r="AX260" s="11" t="s">
        <v>71</v>
      </c>
      <c r="AY260" s="215" t="s">
        <v>150</v>
      </c>
    </row>
    <row r="261" spans="2:65" s="11" customFormat="1">
      <c r="B261" s="205"/>
      <c r="C261" s="206"/>
      <c r="D261" s="202" t="s">
        <v>161</v>
      </c>
      <c r="E261" s="207" t="s">
        <v>21</v>
      </c>
      <c r="F261" s="208" t="s">
        <v>418</v>
      </c>
      <c r="G261" s="206"/>
      <c r="H261" s="209">
        <v>31.16</v>
      </c>
      <c r="I261" s="210"/>
      <c r="J261" s="206"/>
      <c r="K261" s="206"/>
      <c r="L261" s="211"/>
      <c r="M261" s="212"/>
      <c r="N261" s="213"/>
      <c r="O261" s="213"/>
      <c r="P261" s="213"/>
      <c r="Q261" s="213"/>
      <c r="R261" s="213"/>
      <c r="S261" s="213"/>
      <c r="T261" s="214"/>
      <c r="AT261" s="215" t="s">
        <v>161</v>
      </c>
      <c r="AU261" s="215" t="s">
        <v>81</v>
      </c>
      <c r="AV261" s="11" t="s">
        <v>81</v>
      </c>
      <c r="AW261" s="11" t="s">
        <v>35</v>
      </c>
      <c r="AX261" s="11" t="s">
        <v>71</v>
      </c>
      <c r="AY261" s="215" t="s">
        <v>150</v>
      </c>
    </row>
    <row r="262" spans="2:65" s="12" customFormat="1">
      <c r="B262" s="226"/>
      <c r="C262" s="227"/>
      <c r="D262" s="202" t="s">
        <v>161</v>
      </c>
      <c r="E262" s="228" t="s">
        <v>21</v>
      </c>
      <c r="F262" s="229" t="s">
        <v>234</v>
      </c>
      <c r="G262" s="227"/>
      <c r="H262" s="230">
        <v>119.72</v>
      </c>
      <c r="I262" s="231"/>
      <c r="J262" s="227"/>
      <c r="K262" s="227"/>
      <c r="L262" s="232"/>
      <c r="M262" s="233"/>
      <c r="N262" s="234"/>
      <c r="O262" s="234"/>
      <c r="P262" s="234"/>
      <c r="Q262" s="234"/>
      <c r="R262" s="234"/>
      <c r="S262" s="234"/>
      <c r="T262" s="235"/>
      <c r="AT262" s="236" t="s">
        <v>161</v>
      </c>
      <c r="AU262" s="236" t="s">
        <v>81</v>
      </c>
      <c r="AV262" s="12" t="s">
        <v>157</v>
      </c>
      <c r="AW262" s="12" t="s">
        <v>35</v>
      </c>
      <c r="AX262" s="12" t="s">
        <v>79</v>
      </c>
      <c r="AY262" s="236" t="s">
        <v>150</v>
      </c>
    </row>
    <row r="263" spans="2:65" s="1" customFormat="1" ht="22.9" customHeight="1">
      <c r="B263" s="39"/>
      <c r="C263" s="216" t="s">
        <v>420</v>
      </c>
      <c r="D263" s="216" t="s">
        <v>206</v>
      </c>
      <c r="E263" s="217" t="s">
        <v>421</v>
      </c>
      <c r="F263" s="218" t="s">
        <v>422</v>
      </c>
      <c r="G263" s="219" t="s">
        <v>155</v>
      </c>
      <c r="H263" s="220">
        <v>58.2</v>
      </c>
      <c r="I263" s="221"/>
      <c r="J263" s="222">
        <f>ROUND(I263*H263,2)</f>
        <v>0</v>
      </c>
      <c r="K263" s="218" t="s">
        <v>21</v>
      </c>
      <c r="L263" s="223"/>
      <c r="M263" s="224" t="s">
        <v>21</v>
      </c>
      <c r="N263" s="225" t="s">
        <v>42</v>
      </c>
      <c r="O263" s="40"/>
      <c r="P263" s="199">
        <f>O263*H263</f>
        <v>0</v>
      </c>
      <c r="Q263" s="199">
        <v>1E-4</v>
      </c>
      <c r="R263" s="199">
        <f>Q263*H263</f>
        <v>5.8200000000000005E-3</v>
      </c>
      <c r="S263" s="199">
        <v>0</v>
      </c>
      <c r="T263" s="200">
        <f>S263*H263</f>
        <v>0</v>
      </c>
      <c r="AR263" s="22" t="s">
        <v>194</v>
      </c>
      <c r="AT263" s="22" t="s">
        <v>206</v>
      </c>
      <c r="AU263" s="22" t="s">
        <v>81</v>
      </c>
      <c r="AY263" s="22" t="s">
        <v>150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22" t="s">
        <v>79</v>
      </c>
      <c r="BK263" s="201">
        <f>ROUND(I263*H263,2)</f>
        <v>0</v>
      </c>
      <c r="BL263" s="22" t="s">
        <v>157</v>
      </c>
      <c r="BM263" s="22" t="s">
        <v>423</v>
      </c>
    </row>
    <row r="264" spans="2:65" s="1" customFormat="1">
      <c r="B264" s="39"/>
      <c r="C264" s="61"/>
      <c r="D264" s="202" t="s">
        <v>159</v>
      </c>
      <c r="E264" s="61"/>
      <c r="F264" s="203" t="s">
        <v>422</v>
      </c>
      <c r="G264" s="61"/>
      <c r="H264" s="61"/>
      <c r="I264" s="161"/>
      <c r="J264" s="61"/>
      <c r="K264" s="61"/>
      <c r="L264" s="59"/>
      <c r="M264" s="204"/>
      <c r="N264" s="40"/>
      <c r="O264" s="40"/>
      <c r="P264" s="40"/>
      <c r="Q264" s="40"/>
      <c r="R264" s="40"/>
      <c r="S264" s="40"/>
      <c r="T264" s="76"/>
      <c r="AT264" s="22" t="s">
        <v>159</v>
      </c>
      <c r="AU264" s="22" t="s">
        <v>81</v>
      </c>
    </row>
    <row r="265" spans="2:65" s="11" customFormat="1">
      <c r="B265" s="205"/>
      <c r="C265" s="206"/>
      <c r="D265" s="202" t="s">
        <v>161</v>
      </c>
      <c r="E265" s="207" t="s">
        <v>21</v>
      </c>
      <c r="F265" s="208" t="s">
        <v>424</v>
      </c>
      <c r="G265" s="206"/>
      <c r="H265" s="209">
        <v>58.2</v>
      </c>
      <c r="I265" s="210"/>
      <c r="J265" s="206"/>
      <c r="K265" s="206"/>
      <c r="L265" s="211"/>
      <c r="M265" s="212"/>
      <c r="N265" s="213"/>
      <c r="O265" s="213"/>
      <c r="P265" s="213"/>
      <c r="Q265" s="213"/>
      <c r="R265" s="213"/>
      <c r="S265" s="213"/>
      <c r="T265" s="214"/>
      <c r="AT265" s="215" t="s">
        <v>161</v>
      </c>
      <c r="AU265" s="215" t="s">
        <v>81</v>
      </c>
      <c r="AV265" s="11" t="s">
        <v>81</v>
      </c>
      <c r="AW265" s="11" t="s">
        <v>35</v>
      </c>
      <c r="AX265" s="11" t="s">
        <v>79</v>
      </c>
      <c r="AY265" s="215" t="s">
        <v>150</v>
      </c>
    </row>
    <row r="266" spans="2:65" s="1" customFormat="1" ht="14.45" customHeight="1">
      <c r="B266" s="39"/>
      <c r="C266" s="190" t="s">
        <v>425</v>
      </c>
      <c r="D266" s="190" t="s">
        <v>152</v>
      </c>
      <c r="E266" s="191" t="s">
        <v>426</v>
      </c>
      <c r="F266" s="192" t="s">
        <v>427</v>
      </c>
      <c r="G266" s="193" t="s">
        <v>155</v>
      </c>
      <c r="H266" s="194">
        <v>4.3840000000000003</v>
      </c>
      <c r="I266" s="195"/>
      <c r="J266" s="196">
        <f>ROUND(I266*H266,2)</f>
        <v>0</v>
      </c>
      <c r="K266" s="192" t="s">
        <v>156</v>
      </c>
      <c r="L266" s="59"/>
      <c r="M266" s="197" t="s">
        <v>21</v>
      </c>
      <c r="N266" s="198" t="s">
        <v>42</v>
      </c>
      <c r="O266" s="40"/>
      <c r="P266" s="199">
        <f>O266*H266</f>
        <v>0</v>
      </c>
      <c r="Q266" s="199">
        <v>4.4600000000000004E-3</v>
      </c>
      <c r="R266" s="199">
        <f>Q266*H266</f>
        <v>1.9552640000000003E-2</v>
      </c>
      <c r="S266" s="199">
        <v>0</v>
      </c>
      <c r="T266" s="200">
        <f>S266*H266</f>
        <v>0</v>
      </c>
      <c r="AR266" s="22" t="s">
        <v>157</v>
      </c>
      <c r="AT266" s="22" t="s">
        <v>152</v>
      </c>
      <c r="AU266" s="22" t="s">
        <v>81</v>
      </c>
      <c r="AY266" s="22" t="s">
        <v>150</v>
      </c>
      <c r="BE266" s="201">
        <f>IF(N266="základní",J266,0)</f>
        <v>0</v>
      </c>
      <c r="BF266" s="201">
        <f>IF(N266="snížená",J266,0)</f>
        <v>0</v>
      </c>
      <c r="BG266" s="201">
        <f>IF(N266="zákl. přenesená",J266,0)</f>
        <v>0</v>
      </c>
      <c r="BH266" s="201">
        <f>IF(N266="sníž. přenesená",J266,0)</f>
        <v>0</v>
      </c>
      <c r="BI266" s="201">
        <f>IF(N266="nulová",J266,0)</f>
        <v>0</v>
      </c>
      <c r="BJ266" s="22" t="s">
        <v>79</v>
      </c>
      <c r="BK266" s="201">
        <f>ROUND(I266*H266,2)</f>
        <v>0</v>
      </c>
      <c r="BL266" s="22" t="s">
        <v>157</v>
      </c>
      <c r="BM266" s="22" t="s">
        <v>428</v>
      </c>
    </row>
    <row r="267" spans="2:65" s="1" customFormat="1" ht="27">
      <c r="B267" s="39"/>
      <c r="C267" s="61"/>
      <c r="D267" s="202" t="s">
        <v>159</v>
      </c>
      <c r="E267" s="61"/>
      <c r="F267" s="203" t="s">
        <v>429</v>
      </c>
      <c r="G267" s="61"/>
      <c r="H267" s="61"/>
      <c r="I267" s="161"/>
      <c r="J267" s="61"/>
      <c r="K267" s="61"/>
      <c r="L267" s="59"/>
      <c r="M267" s="204"/>
      <c r="N267" s="40"/>
      <c r="O267" s="40"/>
      <c r="P267" s="40"/>
      <c r="Q267" s="40"/>
      <c r="R267" s="40"/>
      <c r="S267" s="40"/>
      <c r="T267" s="76"/>
      <c r="AT267" s="22" t="s">
        <v>159</v>
      </c>
      <c r="AU267" s="22" t="s">
        <v>81</v>
      </c>
    </row>
    <row r="268" spans="2:65" s="11" customFormat="1">
      <c r="B268" s="205"/>
      <c r="C268" s="206"/>
      <c r="D268" s="202" t="s">
        <v>161</v>
      </c>
      <c r="E268" s="207" t="s">
        <v>21</v>
      </c>
      <c r="F268" s="208" t="s">
        <v>430</v>
      </c>
      <c r="G268" s="206"/>
      <c r="H268" s="209">
        <v>4.3840000000000003</v>
      </c>
      <c r="I268" s="210"/>
      <c r="J268" s="206"/>
      <c r="K268" s="206"/>
      <c r="L268" s="211"/>
      <c r="M268" s="212"/>
      <c r="N268" s="213"/>
      <c r="O268" s="213"/>
      <c r="P268" s="213"/>
      <c r="Q268" s="213"/>
      <c r="R268" s="213"/>
      <c r="S268" s="213"/>
      <c r="T268" s="214"/>
      <c r="AT268" s="215" t="s">
        <v>161</v>
      </c>
      <c r="AU268" s="215" t="s">
        <v>81</v>
      </c>
      <c r="AV268" s="11" t="s">
        <v>81</v>
      </c>
      <c r="AW268" s="11" t="s">
        <v>35</v>
      </c>
      <c r="AX268" s="11" t="s">
        <v>79</v>
      </c>
      <c r="AY268" s="215" t="s">
        <v>150</v>
      </c>
    </row>
    <row r="269" spans="2:65" s="1" customFormat="1" ht="22.9" customHeight="1">
      <c r="B269" s="39"/>
      <c r="C269" s="190" t="s">
        <v>431</v>
      </c>
      <c r="D269" s="190" t="s">
        <v>152</v>
      </c>
      <c r="E269" s="191" t="s">
        <v>432</v>
      </c>
      <c r="F269" s="192" t="s">
        <v>433</v>
      </c>
      <c r="G269" s="193" t="s">
        <v>155</v>
      </c>
      <c r="H269" s="194">
        <v>84</v>
      </c>
      <c r="I269" s="195"/>
      <c r="J269" s="196">
        <f>ROUND(I269*H269,2)</f>
        <v>0</v>
      </c>
      <c r="K269" s="192" t="s">
        <v>156</v>
      </c>
      <c r="L269" s="59"/>
      <c r="M269" s="197" t="s">
        <v>21</v>
      </c>
      <c r="N269" s="198" t="s">
        <v>42</v>
      </c>
      <c r="O269" s="40"/>
      <c r="P269" s="199">
        <f>O269*H269</f>
        <v>0</v>
      </c>
      <c r="Q269" s="199">
        <v>0</v>
      </c>
      <c r="R269" s="199">
        <f>Q269*H269</f>
        <v>0</v>
      </c>
      <c r="S269" s="199">
        <v>0</v>
      </c>
      <c r="T269" s="200">
        <f>S269*H269</f>
        <v>0</v>
      </c>
      <c r="AR269" s="22" t="s">
        <v>157</v>
      </c>
      <c r="AT269" s="22" t="s">
        <v>152</v>
      </c>
      <c r="AU269" s="22" t="s">
        <v>81</v>
      </c>
      <c r="AY269" s="22" t="s">
        <v>150</v>
      </c>
      <c r="BE269" s="201">
        <f>IF(N269="základní",J269,0)</f>
        <v>0</v>
      </c>
      <c r="BF269" s="201">
        <f>IF(N269="snížená",J269,0)</f>
        <v>0</v>
      </c>
      <c r="BG269" s="201">
        <f>IF(N269="zákl. přenesená",J269,0)</f>
        <v>0</v>
      </c>
      <c r="BH269" s="201">
        <f>IF(N269="sníž. přenesená",J269,0)</f>
        <v>0</v>
      </c>
      <c r="BI269" s="201">
        <f>IF(N269="nulová",J269,0)</f>
        <v>0</v>
      </c>
      <c r="BJ269" s="22" t="s">
        <v>79</v>
      </c>
      <c r="BK269" s="201">
        <f>ROUND(I269*H269,2)</f>
        <v>0</v>
      </c>
      <c r="BL269" s="22" t="s">
        <v>157</v>
      </c>
      <c r="BM269" s="22" t="s">
        <v>434</v>
      </c>
    </row>
    <row r="270" spans="2:65" s="1" customFormat="1">
      <c r="B270" s="39"/>
      <c r="C270" s="61"/>
      <c r="D270" s="202" t="s">
        <v>159</v>
      </c>
      <c r="E270" s="61"/>
      <c r="F270" s="203" t="s">
        <v>433</v>
      </c>
      <c r="G270" s="61"/>
      <c r="H270" s="61"/>
      <c r="I270" s="161"/>
      <c r="J270" s="61"/>
      <c r="K270" s="61"/>
      <c r="L270" s="59"/>
      <c r="M270" s="204"/>
      <c r="N270" s="40"/>
      <c r="O270" s="40"/>
      <c r="P270" s="40"/>
      <c r="Q270" s="40"/>
      <c r="R270" s="40"/>
      <c r="S270" s="40"/>
      <c r="T270" s="76"/>
      <c r="AT270" s="22" t="s">
        <v>159</v>
      </c>
      <c r="AU270" s="22" t="s">
        <v>81</v>
      </c>
    </row>
    <row r="271" spans="2:65" s="1" customFormat="1" ht="14.45" customHeight="1">
      <c r="B271" s="39"/>
      <c r="C271" s="190" t="s">
        <v>435</v>
      </c>
      <c r="D271" s="190" t="s">
        <v>152</v>
      </c>
      <c r="E271" s="191" t="s">
        <v>436</v>
      </c>
      <c r="F271" s="192" t="s">
        <v>437</v>
      </c>
      <c r="G271" s="193" t="s">
        <v>155</v>
      </c>
      <c r="H271" s="194">
        <v>120</v>
      </c>
      <c r="I271" s="195"/>
      <c r="J271" s="196">
        <f>ROUND(I271*H271,2)</f>
        <v>0</v>
      </c>
      <c r="K271" s="192" t="s">
        <v>156</v>
      </c>
      <c r="L271" s="59"/>
      <c r="M271" s="197" t="s">
        <v>21</v>
      </c>
      <c r="N271" s="198" t="s">
        <v>42</v>
      </c>
      <c r="O271" s="40"/>
      <c r="P271" s="199">
        <f>O271*H271</f>
        <v>0</v>
      </c>
      <c r="Q271" s="199">
        <v>0</v>
      </c>
      <c r="R271" s="199">
        <f>Q271*H271</f>
        <v>0</v>
      </c>
      <c r="S271" s="199">
        <v>0</v>
      </c>
      <c r="T271" s="200">
        <f>S271*H271</f>
        <v>0</v>
      </c>
      <c r="AR271" s="22" t="s">
        <v>157</v>
      </c>
      <c r="AT271" s="22" t="s">
        <v>152</v>
      </c>
      <c r="AU271" s="22" t="s">
        <v>81</v>
      </c>
      <c r="AY271" s="22" t="s">
        <v>150</v>
      </c>
      <c r="BE271" s="201">
        <f>IF(N271="základní",J271,0)</f>
        <v>0</v>
      </c>
      <c r="BF271" s="201">
        <f>IF(N271="snížená",J271,0)</f>
        <v>0</v>
      </c>
      <c r="BG271" s="201">
        <f>IF(N271="zákl. přenesená",J271,0)</f>
        <v>0</v>
      </c>
      <c r="BH271" s="201">
        <f>IF(N271="sníž. přenesená",J271,0)</f>
        <v>0</v>
      </c>
      <c r="BI271" s="201">
        <f>IF(N271="nulová",J271,0)</f>
        <v>0</v>
      </c>
      <c r="BJ271" s="22" t="s">
        <v>79</v>
      </c>
      <c r="BK271" s="201">
        <f>ROUND(I271*H271,2)</f>
        <v>0</v>
      </c>
      <c r="BL271" s="22" t="s">
        <v>157</v>
      </c>
      <c r="BM271" s="22" t="s">
        <v>438</v>
      </c>
    </row>
    <row r="272" spans="2:65" s="1" customFormat="1">
      <c r="B272" s="39"/>
      <c r="C272" s="61"/>
      <c r="D272" s="202" t="s">
        <v>159</v>
      </c>
      <c r="E272" s="61"/>
      <c r="F272" s="203" t="s">
        <v>439</v>
      </c>
      <c r="G272" s="61"/>
      <c r="H272" s="61"/>
      <c r="I272" s="161"/>
      <c r="J272" s="61"/>
      <c r="K272" s="61"/>
      <c r="L272" s="59"/>
      <c r="M272" s="204"/>
      <c r="N272" s="40"/>
      <c r="O272" s="40"/>
      <c r="P272" s="40"/>
      <c r="Q272" s="40"/>
      <c r="R272" s="40"/>
      <c r="S272" s="40"/>
      <c r="T272" s="76"/>
      <c r="AT272" s="22" t="s">
        <v>159</v>
      </c>
      <c r="AU272" s="22" t="s">
        <v>81</v>
      </c>
    </row>
    <row r="273" spans="2:65" s="1" customFormat="1" ht="14.45" customHeight="1">
      <c r="B273" s="39"/>
      <c r="C273" s="190" t="s">
        <v>440</v>
      </c>
      <c r="D273" s="190" t="s">
        <v>152</v>
      </c>
      <c r="E273" s="191" t="s">
        <v>441</v>
      </c>
      <c r="F273" s="192" t="s">
        <v>442</v>
      </c>
      <c r="G273" s="193" t="s">
        <v>155</v>
      </c>
      <c r="H273" s="194">
        <v>90</v>
      </c>
      <c r="I273" s="195"/>
      <c r="J273" s="196">
        <f>ROUND(I273*H273,2)</f>
        <v>0</v>
      </c>
      <c r="K273" s="192" t="s">
        <v>21</v>
      </c>
      <c r="L273" s="59"/>
      <c r="M273" s="197" t="s">
        <v>21</v>
      </c>
      <c r="N273" s="198" t="s">
        <v>42</v>
      </c>
      <c r="O273" s="40"/>
      <c r="P273" s="199">
        <f>O273*H273</f>
        <v>0</v>
      </c>
      <c r="Q273" s="199">
        <v>2.4E-2</v>
      </c>
      <c r="R273" s="199">
        <f>Q273*H273</f>
        <v>2.16</v>
      </c>
      <c r="S273" s="199">
        <v>2.4E-2</v>
      </c>
      <c r="T273" s="200">
        <f>S273*H273</f>
        <v>2.16</v>
      </c>
      <c r="AR273" s="22" t="s">
        <v>157</v>
      </c>
      <c r="AT273" s="22" t="s">
        <v>152</v>
      </c>
      <c r="AU273" s="22" t="s">
        <v>81</v>
      </c>
      <c r="AY273" s="22" t="s">
        <v>150</v>
      </c>
      <c r="BE273" s="201">
        <f>IF(N273="základní",J273,0)</f>
        <v>0</v>
      </c>
      <c r="BF273" s="201">
        <f>IF(N273="snížená",J273,0)</f>
        <v>0</v>
      </c>
      <c r="BG273" s="201">
        <f>IF(N273="zákl. přenesená",J273,0)</f>
        <v>0</v>
      </c>
      <c r="BH273" s="201">
        <f>IF(N273="sníž. přenesená",J273,0)</f>
        <v>0</v>
      </c>
      <c r="BI273" s="201">
        <f>IF(N273="nulová",J273,0)</f>
        <v>0</v>
      </c>
      <c r="BJ273" s="22" t="s">
        <v>79</v>
      </c>
      <c r="BK273" s="201">
        <f>ROUND(I273*H273,2)</f>
        <v>0</v>
      </c>
      <c r="BL273" s="22" t="s">
        <v>157</v>
      </c>
      <c r="BM273" s="22" t="s">
        <v>443</v>
      </c>
    </row>
    <row r="274" spans="2:65" s="1" customFormat="1">
      <c r="B274" s="39"/>
      <c r="C274" s="61"/>
      <c r="D274" s="202" t="s">
        <v>159</v>
      </c>
      <c r="E274" s="61"/>
      <c r="F274" s="203" t="s">
        <v>442</v>
      </c>
      <c r="G274" s="61"/>
      <c r="H274" s="61"/>
      <c r="I274" s="161"/>
      <c r="J274" s="61"/>
      <c r="K274" s="61"/>
      <c r="L274" s="59"/>
      <c r="M274" s="204"/>
      <c r="N274" s="40"/>
      <c r="O274" s="40"/>
      <c r="P274" s="40"/>
      <c r="Q274" s="40"/>
      <c r="R274" s="40"/>
      <c r="S274" s="40"/>
      <c r="T274" s="76"/>
      <c r="AT274" s="22" t="s">
        <v>159</v>
      </c>
      <c r="AU274" s="22" t="s">
        <v>81</v>
      </c>
    </row>
    <row r="275" spans="2:65" s="11" customFormat="1">
      <c r="B275" s="205"/>
      <c r="C275" s="206"/>
      <c r="D275" s="202" t="s">
        <v>161</v>
      </c>
      <c r="E275" s="207" t="s">
        <v>21</v>
      </c>
      <c r="F275" s="208" t="s">
        <v>444</v>
      </c>
      <c r="G275" s="206"/>
      <c r="H275" s="209">
        <v>90</v>
      </c>
      <c r="I275" s="210"/>
      <c r="J275" s="206"/>
      <c r="K275" s="206"/>
      <c r="L275" s="211"/>
      <c r="M275" s="212"/>
      <c r="N275" s="213"/>
      <c r="O275" s="213"/>
      <c r="P275" s="213"/>
      <c r="Q275" s="213"/>
      <c r="R275" s="213"/>
      <c r="S275" s="213"/>
      <c r="T275" s="214"/>
      <c r="AT275" s="215" t="s">
        <v>161</v>
      </c>
      <c r="AU275" s="215" t="s">
        <v>81</v>
      </c>
      <c r="AV275" s="11" t="s">
        <v>81</v>
      </c>
      <c r="AW275" s="11" t="s">
        <v>35</v>
      </c>
      <c r="AX275" s="11" t="s">
        <v>79</v>
      </c>
      <c r="AY275" s="215" t="s">
        <v>150</v>
      </c>
    </row>
    <row r="276" spans="2:65" s="1" customFormat="1" ht="14.45" customHeight="1">
      <c r="B276" s="39"/>
      <c r="C276" s="190" t="s">
        <v>445</v>
      </c>
      <c r="D276" s="190" t="s">
        <v>152</v>
      </c>
      <c r="E276" s="191" t="s">
        <v>446</v>
      </c>
      <c r="F276" s="192" t="s">
        <v>447</v>
      </c>
      <c r="G276" s="193" t="s">
        <v>214</v>
      </c>
      <c r="H276" s="194">
        <v>3</v>
      </c>
      <c r="I276" s="195"/>
      <c r="J276" s="196">
        <f>ROUND(I276*H276,2)</f>
        <v>0</v>
      </c>
      <c r="K276" s="192" t="s">
        <v>21</v>
      </c>
      <c r="L276" s="59"/>
      <c r="M276" s="197" t="s">
        <v>21</v>
      </c>
      <c r="N276" s="198" t="s">
        <v>42</v>
      </c>
      <c r="O276" s="40"/>
      <c r="P276" s="199">
        <f>O276*H276</f>
        <v>0</v>
      </c>
      <c r="Q276" s="199">
        <v>0</v>
      </c>
      <c r="R276" s="199">
        <f>Q276*H276</f>
        <v>0</v>
      </c>
      <c r="S276" s="199">
        <v>0</v>
      </c>
      <c r="T276" s="200">
        <f>S276*H276</f>
        <v>0</v>
      </c>
      <c r="AR276" s="22" t="s">
        <v>157</v>
      </c>
      <c r="AT276" s="22" t="s">
        <v>152</v>
      </c>
      <c r="AU276" s="22" t="s">
        <v>81</v>
      </c>
      <c r="AY276" s="22" t="s">
        <v>150</v>
      </c>
      <c r="BE276" s="201">
        <f>IF(N276="základní",J276,0)</f>
        <v>0</v>
      </c>
      <c r="BF276" s="201">
        <f>IF(N276="snížená",J276,0)</f>
        <v>0</v>
      </c>
      <c r="BG276" s="201">
        <f>IF(N276="zákl. přenesená",J276,0)</f>
        <v>0</v>
      </c>
      <c r="BH276" s="201">
        <f>IF(N276="sníž. přenesená",J276,0)</f>
        <v>0</v>
      </c>
      <c r="BI276" s="201">
        <f>IF(N276="nulová",J276,0)</f>
        <v>0</v>
      </c>
      <c r="BJ276" s="22" t="s">
        <v>79</v>
      </c>
      <c r="BK276" s="201">
        <f>ROUND(I276*H276,2)</f>
        <v>0</v>
      </c>
      <c r="BL276" s="22" t="s">
        <v>157</v>
      </c>
      <c r="BM276" s="22" t="s">
        <v>448</v>
      </c>
    </row>
    <row r="277" spans="2:65" s="1" customFormat="1">
      <c r="B277" s="39"/>
      <c r="C277" s="61"/>
      <c r="D277" s="202" t="s">
        <v>159</v>
      </c>
      <c r="E277" s="61"/>
      <c r="F277" s="203" t="s">
        <v>447</v>
      </c>
      <c r="G277" s="61"/>
      <c r="H277" s="61"/>
      <c r="I277" s="161"/>
      <c r="J277" s="61"/>
      <c r="K277" s="61"/>
      <c r="L277" s="59"/>
      <c r="M277" s="204"/>
      <c r="N277" s="40"/>
      <c r="O277" s="40"/>
      <c r="P277" s="40"/>
      <c r="Q277" s="40"/>
      <c r="R277" s="40"/>
      <c r="S277" s="40"/>
      <c r="T277" s="76"/>
      <c r="AT277" s="22" t="s">
        <v>159</v>
      </c>
      <c r="AU277" s="22" t="s">
        <v>81</v>
      </c>
    </row>
    <row r="278" spans="2:65" s="1" customFormat="1" ht="14.45" customHeight="1">
      <c r="B278" s="39"/>
      <c r="C278" s="190" t="s">
        <v>449</v>
      </c>
      <c r="D278" s="190" t="s">
        <v>152</v>
      </c>
      <c r="E278" s="191" t="s">
        <v>450</v>
      </c>
      <c r="F278" s="192" t="s">
        <v>451</v>
      </c>
      <c r="G278" s="193" t="s">
        <v>452</v>
      </c>
      <c r="H278" s="194">
        <v>150</v>
      </c>
      <c r="I278" s="195"/>
      <c r="J278" s="196">
        <f>ROUND(I278*H278,2)</f>
        <v>0</v>
      </c>
      <c r="K278" s="192" t="s">
        <v>21</v>
      </c>
      <c r="L278" s="59"/>
      <c r="M278" s="197" t="s">
        <v>21</v>
      </c>
      <c r="N278" s="198" t="s">
        <v>42</v>
      </c>
      <c r="O278" s="40"/>
      <c r="P278" s="199">
        <f>O278*H278</f>
        <v>0</v>
      </c>
      <c r="Q278" s="199">
        <v>0</v>
      </c>
      <c r="R278" s="199">
        <f>Q278*H278</f>
        <v>0</v>
      </c>
      <c r="S278" s="199">
        <v>0</v>
      </c>
      <c r="T278" s="200">
        <f>S278*H278</f>
        <v>0</v>
      </c>
      <c r="AR278" s="22" t="s">
        <v>157</v>
      </c>
      <c r="AT278" s="22" t="s">
        <v>152</v>
      </c>
      <c r="AU278" s="22" t="s">
        <v>81</v>
      </c>
      <c r="AY278" s="22" t="s">
        <v>150</v>
      </c>
      <c r="BE278" s="201">
        <f>IF(N278="základní",J278,0)</f>
        <v>0</v>
      </c>
      <c r="BF278" s="201">
        <f>IF(N278="snížená",J278,0)</f>
        <v>0</v>
      </c>
      <c r="BG278" s="201">
        <f>IF(N278="zákl. přenesená",J278,0)</f>
        <v>0</v>
      </c>
      <c r="BH278" s="201">
        <f>IF(N278="sníž. přenesená",J278,0)</f>
        <v>0</v>
      </c>
      <c r="BI278" s="201">
        <f>IF(N278="nulová",J278,0)</f>
        <v>0</v>
      </c>
      <c r="BJ278" s="22" t="s">
        <v>79</v>
      </c>
      <c r="BK278" s="201">
        <f>ROUND(I278*H278,2)</f>
        <v>0</v>
      </c>
      <c r="BL278" s="22" t="s">
        <v>157</v>
      </c>
      <c r="BM278" s="22" t="s">
        <v>453</v>
      </c>
    </row>
    <row r="279" spans="2:65" s="1" customFormat="1">
      <c r="B279" s="39"/>
      <c r="C279" s="61"/>
      <c r="D279" s="202" t="s">
        <v>159</v>
      </c>
      <c r="E279" s="61"/>
      <c r="F279" s="203" t="s">
        <v>451</v>
      </c>
      <c r="G279" s="61"/>
      <c r="H279" s="61"/>
      <c r="I279" s="161"/>
      <c r="J279" s="61"/>
      <c r="K279" s="61"/>
      <c r="L279" s="59"/>
      <c r="M279" s="204"/>
      <c r="N279" s="40"/>
      <c r="O279" s="40"/>
      <c r="P279" s="40"/>
      <c r="Q279" s="40"/>
      <c r="R279" s="40"/>
      <c r="S279" s="40"/>
      <c r="T279" s="76"/>
      <c r="AT279" s="22" t="s">
        <v>159</v>
      </c>
      <c r="AU279" s="22" t="s">
        <v>81</v>
      </c>
    </row>
    <row r="280" spans="2:65" s="1" customFormat="1" ht="14.45" customHeight="1">
      <c r="B280" s="39"/>
      <c r="C280" s="190" t="s">
        <v>454</v>
      </c>
      <c r="D280" s="190" t="s">
        <v>152</v>
      </c>
      <c r="E280" s="191" t="s">
        <v>455</v>
      </c>
      <c r="F280" s="192" t="s">
        <v>456</v>
      </c>
      <c r="G280" s="193" t="s">
        <v>214</v>
      </c>
      <c r="H280" s="194">
        <v>1</v>
      </c>
      <c r="I280" s="195"/>
      <c r="J280" s="196">
        <f>ROUND(I280*H280,2)</f>
        <v>0</v>
      </c>
      <c r="K280" s="192" t="s">
        <v>21</v>
      </c>
      <c r="L280" s="59"/>
      <c r="M280" s="197" t="s">
        <v>21</v>
      </c>
      <c r="N280" s="198" t="s">
        <v>42</v>
      </c>
      <c r="O280" s="40"/>
      <c r="P280" s="199">
        <f>O280*H280</f>
        <v>0</v>
      </c>
      <c r="Q280" s="199">
        <v>0</v>
      </c>
      <c r="R280" s="199">
        <f>Q280*H280</f>
        <v>0</v>
      </c>
      <c r="S280" s="199">
        <v>0</v>
      </c>
      <c r="T280" s="200">
        <f>S280*H280</f>
        <v>0</v>
      </c>
      <c r="AR280" s="22" t="s">
        <v>157</v>
      </c>
      <c r="AT280" s="22" t="s">
        <v>152</v>
      </c>
      <c r="AU280" s="22" t="s">
        <v>81</v>
      </c>
      <c r="AY280" s="22" t="s">
        <v>150</v>
      </c>
      <c r="BE280" s="201">
        <f>IF(N280="základní",J280,0)</f>
        <v>0</v>
      </c>
      <c r="BF280" s="201">
        <f>IF(N280="snížená",J280,0)</f>
        <v>0</v>
      </c>
      <c r="BG280" s="201">
        <f>IF(N280="zákl. přenesená",J280,0)</f>
        <v>0</v>
      </c>
      <c r="BH280" s="201">
        <f>IF(N280="sníž. přenesená",J280,0)</f>
        <v>0</v>
      </c>
      <c r="BI280" s="201">
        <f>IF(N280="nulová",J280,0)</f>
        <v>0</v>
      </c>
      <c r="BJ280" s="22" t="s">
        <v>79</v>
      </c>
      <c r="BK280" s="201">
        <f>ROUND(I280*H280,2)</f>
        <v>0</v>
      </c>
      <c r="BL280" s="22" t="s">
        <v>157</v>
      </c>
      <c r="BM280" s="22" t="s">
        <v>457</v>
      </c>
    </row>
    <row r="281" spans="2:65" s="1" customFormat="1">
      <c r="B281" s="39"/>
      <c r="C281" s="61"/>
      <c r="D281" s="202" t="s">
        <v>159</v>
      </c>
      <c r="E281" s="61"/>
      <c r="F281" s="203" t="s">
        <v>456</v>
      </c>
      <c r="G281" s="61"/>
      <c r="H281" s="61"/>
      <c r="I281" s="161"/>
      <c r="J281" s="61"/>
      <c r="K281" s="61"/>
      <c r="L281" s="59"/>
      <c r="M281" s="204"/>
      <c r="N281" s="40"/>
      <c r="O281" s="40"/>
      <c r="P281" s="40"/>
      <c r="Q281" s="40"/>
      <c r="R281" s="40"/>
      <c r="S281" s="40"/>
      <c r="T281" s="76"/>
      <c r="AT281" s="22" t="s">
        <v>159</v>
      </c>
      <c r="AU281" s="22" t="s">
        <v>81</v>
      </c>
    </row>
    <row r="282" spans="2:65" s="1" customFormat="1" ht="14.45" customHeight="1">
      <c r="B282" s="39"/>
      <c r="C282" s="190" t="s">
        <v>458</v>
      </c>
      <c r="D282" s="190" t="s">
        <v>152</v>
      </c>
      <c r="E282" s="191" t="s">
        <v>459</v>
      </c>
      <c r="F282" s="192" t="s">
        <v>460</v>
      </c>
      <c r="G282" s="193" t="s">
        <v>155</v>
      </c>
      <c r="H282" s="194">
        <v>2.2000000000000002</v>
      </c>
      <c r="I282" s="195"/>
      <c r="J282" s="196">
        <f>ROUND(I282*H282,2)</f>
        <v>0</v>
      </c>
      <c r="K282" s="192" t="s">
        <v>156</v>
      </c>
      <c r="L282" s="59"/>
      <c r="M282" s="197" t="s">
        <v>21</v>
      </c>
      <c r="N282" s="198" t="s">
        <v>42</v>
      </c>
      <c r="O282" s="40"/>
      <c r="P282" s="199">
        <f>O282*H282</f>
        <v>0</v>
      </c>
      <c r="Q282" s="199">
        <v>6.7019999999999996E-2</v>
      </c>
      <c r="R282" s="199">
        <f>Q282*H282</f>
        <v>0.14744399999999999</v>
      </c>
      <c r="S282" s="199">
        <v>0</v>
      </c>
      <c r="T282" s="200">
        <f>S282*H282</f>
        <v>0</v>
      </c>
      <c r="AR282" s="22" t="s">
        <v>157</v>
      </c>
      <c r="AT282" s="22" t="s">
        <v>152</v>
      </c>
      <c r="AU282" s="22" t="s">
        <v>81</v>
      </c>
      <c r="AY282" s="22" t="s">
        <v>150</v>
      </c>
      <c r="BE282" s="201">
        <f>IF(N282="základní",J282,0)</f>
        <v>0</v>
      </c>
      <c r="BF282" s="201">
        <f>IF(N282="snížená",J282,0)</f>
        <v>0</v>
      </c>
      <c r="BG282" s="201">
        <f>IF(N282="zákl. přenesená",J282,0)</f>
        <v>0</v>
      </c>
      <c r="BH282" s="201">
        <f>IF(N282="sníž. přenesená",J282,0)</f>
        <v>0</v>
      </c>
      <c r="BI282" s="201">
        <f>IF(N282="nulová",J282,0)</f>
        <v>0</v>
      </c>
      <c r="BJ282" s="22" t="s">
        <v>79</v>
      </c>
      <c r="BK282" s="201">
        <f>ROUND(I282*H282,2)</f>
        <v>0</v>
      </c>
      <c r="BL282" s="22" t="s">
        <v>157</v>
      </c>
      <c r="BM282" s="22" t="s">
        <v>461</v>
      </c>
    </row>
    <row r="283" spans="2:65" s="1" customFormat="1">
      <c r="B283" s="39"/>
      <c r="C283" s="61"/>
      <c r="D283" s="202" t="s">
        <v>159</v>
      </c>
      <c r="E283" s="61"/>
      <c r="F283" s="203" t="s">
        <v>460</v>
      </c>
      <c r="G283" s="61"/>
      <c r="H283" s="61"/>
      <c r="I283" s="161"/>
      <c r="J283" s="61"/>
      <c r="K283" s="61"/>
      <c r="L283" s="59"/>
      <c r="M283" s="204"/>
      <c r="N283" s="40"/>
      <c r="O283" s="40"/>
      <c r="P283" s="40"/>
      <c r="Q283" s="40"/>
      <c r="R283" s="40"/>
      <c r="S283" s="40"/>
      <c r="T283" s="76"/>
      <c r="AT283" s="22" t="s">
        <v>159</v>
      </c>
      <c r="AU283" s="22" t="s">
        <v>81</v>
      </c>
    </row>
    <row r="284" spans="2:65" s="11" customFormat="1">
      <c r="B284" s="205"/>
      <c r="C284" s="206"/>
      <c r="D284" s="202" t="s">
        <v>161</v>
      </c>
      <c r="E284" s="207" t="s">
        <v>21</v>
      </c>
      <c r="F284" s="208" t="s">
        <v>462</v>
      </c>
      <c r="G284" s="206"/>
      <c r="H284" s="209">
        <v>2.2000000000000002</v>
      </c>
      <c r="I284" s="210"/>
      <c r="J284" s="206"/>
      <c r="K284" s="206"/>
      <c r="L284" s="211"/>
      <c r="M284" s="212"/>
      <c r="N284" s="213"/>
      <c r="O284" s="213"/>
      <c r="P284" s="213"/>
      <c r="Q284" s="213"/>
      <c r="R284" s="213"/>
      <c r="S284" s="213"/>
      <c r="T284" s="214"/>
      <c r="AT284" s="215" t="s">
        <v>161</v>
      </c>
      <c r="AU284" s="215" t="s">
        <v>81</v>
      </c>
      <c r="AV284" s="11" t="s">
        <v>81</v>
      </c>
      <c r="AW284" s="11" t="s">
        <v>35</v>
      </c>
      <c r="AX284" s="11" t="s">
        <v>79</v>
      </c>
      <c r="AY284" s="215" t="s">
        <v>150</v>
      </c>
    </row>
    <row r="285" spans="2:65" s="1" customFormat="1" ht="14.45" customHeight="1">
      <c r="B285" s="39"/>
      <c r="C285" s="190" t="s">
        <v>463</v>
      </c>
      <c r="D285" s="190" t="s">
        <v>152</v>
      </c>
      <c r="E285" s="191" t="s">
        <v>464</v>
      </c>
      <c r="F285" s="192" t="s">
        <v>465</v>
      </c>
      <c r="G285" s="193" t="s">
        <v>214</v>
      </c>
      <c r="H285" s="194">
        <v>9</v>
      </c>
      <c r="I285" s="195"/>
      <c r="J285" s="196">
        <f>ROUND(I285*H285,2)</f>
        <v>0</v>
      </c>
      <c r="K285" s="192" t="s">
        <v>156</v>
      </c>
      <c r="L285" s="59"/>
      <c r="M285" s="197" t="s">
        <v>21</v>
      </c>
      <c r="N285" s="198" t="s">
        <v>42</v>
      </c>
      <c r="O285" s="40"/>
      <c r="P285" s="199">
        <f>O285*H285</f>
        <v>0</v>
      </c>
      <c r="Q285" s="199">
        <v>0</v>
      </c>
      <c r="R285" s="199">
        <f>Q285*H285</f>
        <v>0</v>
      </c>
      <c r="S285" s="199">
        <v>0</v>
      </c>
      <c r="T285" s="200">
        <f>S285*H285</f>
        <v>0</v>
      </c>
      <c r="AR285" s="22" t="s">
        <v>157</v>
      </c>
      <c r="AT285" s="22" t="s">
        <v>152</v>
      </c>
      <c r="AU285" s="22" t="s">
        <v>81</v>
      </c>
      <c r="AY285" s="22" t="s">
        <v>150</v>
      </c>
      <c r="BE285" s="201">
        <f>IF(N285="základní",J285,0)</f>
        <v>0</v>
      </c>
      <c r="BF285" s="201">
        <f>IF(N285="snížená",J285,0)</f>
        <v>0</v>
      </c>
      <c r="BG285" s="201">
        <f>IF(N285="zákl. přenesená",J285,0)</f>
        <v>0</v>
      </c>
      <c r="BH285" s="201">
        <f>IF(N285="sníž. přenesená",J285,0)</f>
        <v>0</v>
      </c>
      <c r="BI285" s="201">
        <f>IF(N285="nulová",J285,0)</f>
        <v>0</v>
      </c>
      <c r="BJ285" s="22" t="s">
        <v>79</v>
      </c>
      <c r="BK285" s="201">
        <f>ROUND(I285*H285,2)</f>
        <v>0</v>
      </c>
      <c r="BL285" s="22" t="s">
        <v>157</v>
      </c>
      <c r="BM285" s="22" t="s">
        <v>466</v>
      </c>
    </row>
    <row r="286" spans="2:65" s="1" customFormat="1">
      <c r="B286" s="39"/>
      <c r="C286" s="61"/>
      <c r="D286" s="202" t="s">
        <v>159</v>
      </c>
      <c r="E286" s="61"/>
      <c r="F286" s="203" t="s">
        <v>465</v>
      </c>
      <c r="G286" s="61"/>
      <c r="H286" s="61"/>
      <c r="I286" s="161"/>
      <c r="J286" s="61"/>
      <c r="K286" s="61"/>
      <c r="L286" s="59"/>
      <c r="M286" s="204"/>
      <c r="N286" s="40"/>
      <c r="O286" s="40"/>
      <c r="P286" s="40"/>
      <c r="Q286" s="40"/>
      <c r="R286" s="40"/>
      <c r="S286" s="40"/>
      <c r="T286" s="76"/>
      <c r="AT286" s="22" t="s">
        <v>159</v>
      </c>
      <c r="AU286" s="22" t="s">
        <v>81</v>
      </c>
    </row>
    <row r="287" spans="2:65" s="1" customFormat="1" ht="14.45" customHeight="1">
      <c r="B287" s="39"/>
      <c r="C287" s="216" t="s">
        <v>467</v>
      </c>
      <c r="D287" s="216" t="s">
        <v>206</v>
      </c>
      <c r="E287" s="217" t="s">
        <v>468</v>
      </c>
      <c r="F287" s="218" t="s">
        <v>469</v>
      </c>
      <c r="G287" s="219" t="s">
        <v>214</v>
      </c>
      <c r="H287" s="220">
        <v>8</v>
      </c>
      <c r="I287" s="221"/>
      <c r="J287" s="222">
        <f>ROUND(I287*H287,2)</f>
        <v>0</v>
      </c>
      <c r="K287" s="218" t="s">
        <v>156</v>
      </c>
      <c r="L287" s="223"/>
      <c r="M287" s="224" t="s">
        <v>21</v>
      </c>
      <c r="N287" s="225" t="s">
        <v>42</v>
      </c>
      <c r="O287" s="40"/>
      <c r="P287" s="199">
        <f>O287*H287</f>
        <v>0</v>
      </c>
      <c r="Q287" s="199">
        <v>1.64E-3</v>
      </c>
      <c r="R287" s="199">
        <f>Q287*H287</f>
        <v>1.312E-2</v>
      </c>
      <c r="S287" s="199">
        <v>0</v>
      </c>
      <c r="T287" s="200">
        <f>S287*H287</f>
        <v>0</v>
      </c>
      <c r="AR287" s="22" t="s">
        <v>194</v>
      </c>
      <c r="AT287" s="22" t="s">
        <v>206</v>
      </c>
      <c r="AU287" s="22" t="s">
        <v>81</v>
      </c>
      <c r="AY287" s="22" t="s">
        <v>150</v>
      </c>
      <c r="BE287" s="201">
        <f>IF(N287="základní",J287,0)</f>
        <v>0</v>
      </c>
      <c r="BF287" s="201">
        <f>IF(N287="snížená",J287,0)</f>
        <v>0</v>
      </c>
      <c r="BG287" s="201">
        <f>IF(N287="zákl. přenesená",J287,0)</f>
        <v>0</v>
      </c>
      <c r="BH287" s="201">
        <f>IF(N287="sníž. přenesená",J287,0)</f>
        <v>0</v>
      </c>
      <c r="BI287" s="201">
        <f>IF(N287="nulová",J287,0)</f>
        <v>0</v>
      </c>
      <c r="BJ287" s="22" t="s">
        <v>79</v>
      </c>
      <c r="BK287" s="201">
        <f>ROUND(I287*H287,2)</f>
        <v>0</v>
      </c>
      <c r="BL287" s="22" t="s">
        <v>157</v>
      </c>
      <c r="BM287" s="22" t="s">
        <v>470</v>
      </c>
    </row>
    <row r="288" spans="2:65" s="1" customFormat="1">
      <c r="B288" s="39"/>
      <c r="C288" s="61"/>
      <c r="D288" s="202" t="s">
        <v>159</v>
      </c>
      <c r="E288" s="61"/>
      <c r="F288" s="203" t="s">
        <v>471</v>
      </c>
      <c r="G288" s="61"/>
      <c r="H288" s="61"/>
      <c r="I288" s="161"/>
      <c r="J288" s="61"/>
      <c r="K288" s="61"/>
      <c r="L288" s="59"/>
      <c r="M288" s="204"/>
      <c r="N288" s="40"/>
      <c r="O288" s="40"/>
      <c r="P288" s="40"/>
      <c r="Q288" s="40"/>
      <c r="R288" s="40"/>
      <c r="S288" s="40"/>
      <c r="T288" s="76"/>
      <c r="AT288" s="22" t="s">
        <v>159</v>
      </c>
      <c r="AU288" s="22" t="s">
        <v>81</v>
      </c>
    </row>
    <row r="289" spans="2:65" s="11" customFormat="1">
      <c r="B289" s="205"/>
      <c r="C289" s="206"/>
      <c r="D289" s="202" t="s">
        <v>161</v>
      </c>
      <c r="E289" s="207" t="s">
        <v>21</v>
      </c>
      <c r="F289" s="208" t="s">
        <v>194</v>
      </c>
      <c r="G289" s="206"/>
      <c r="H289" s="209">
        <v>8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161</v>
      </c>
      <c r="AU289" s="215" t="s">
        <v>81</v>
      </c>
      <c r="AV289" s="11" t="s">
        <v>81</v>
      </c>
      <c r="AW289" s="11" t="s">
        <v>35</v>
      </c>
      <c r="AX289" s="11" t="s">
        <v>79</v>
      </c>
      <c r="AY289" s="215" t="s">
        <v>150</v>
      </c>
    </row>
    <row r="290" spans="2:65" s="1" customFormat="1" ht="14.45" customHeight="1">
      <c r="B290" s="39"/>
      <c r="C290" s="216" t="s">
        <v>472</v>
      </c>
      <c r="D290" s="216" t="s">
        <v>206</v>
      </c>
      <c r="E290" s="217" t="s">
        <v>473</v>
      </c>
      <c r="F290" s="218" t="s">
        <v>474</v>
      </c>
      <c r="G290" s="219" t="s">
        <v>214</v>
      </c>
      <c r="H290" s="220">
        <v>1</v>
      </c>
      <c r="I290" s="221"/>
      <c r="J290" s="222">
        <f>ROUND(I290*H290,2)</f>
        <v>0</v>
      </c>
      <c r="K290" s="218" t="s">
        <v>21</v>
      </c>
      <c r="L290" s="223"/>
      <c r="M290" s="224" t="s">
        <v>21</v>
      </c>
      <c r="N290" s="225" t="s">
        <v>42</v>
      </c>
      <c r="O290" s="40"/>
      <c r="P290" s="199">
        <f>O290*H290</f>
        <v>0</v>
      </c>
      <c r="Q290" s="199">
        <v>1.2E-4</v>
      </c>
      <c r="R290" s="199">
        <f>Q290*H290</f>
        <v>1.2E-4</v>
      </c>
      <c r="S290" s="199">
        <v>0</v>
      </c>
      <c r="T290" s="200">
        <f>S290*H290</f>
        <v>0</v>
      </c>
      <c r="AR290" s="22" t="s">
        <v>194</v>
      </c>
      <c r="AT290" s="22" t="s">
        <v>206</v>
      </c>
      <c r="AU290" s="22" t="s">
        <v>81</v>
      </c>
      <c r="AY290" s="22" t="s">
        <v>150</v>
      </c>
      <c r="BE290" s="201">
        <f>IF(N290="základní",J290,0)</f>
        <v>0</v>
      </c>
      <c r="BF290" s="201">
        <f>IF(N290="snížená",J290,0)</f>
        <v>0</v>
      </c>
      <c r="BG290" s="201">
        <f>IF(N290="zákl. přenesená",J290,0)</f>
        <v>0</v>
      </c>
      <c r="BH290" s="201">
        <f>IF(N290="sníž. přenesená",J290,0)</f>
        <v>0</v>
      </c>
      <c r="BI290" s="201">
        <f>IF(N290="nulová",J290,0)</f>
        <v>0</v>
      </c>
      <c r="BJ290" s="22" t="s">
        <v>79</v>
      </c>
      <c r="BK290" s="201">
        <f>ROUND(I290*H290,2)</f>
        <v>0</v>
      </c>
      <c r="BL290" s="22" t="s">
        <v>157</v>
      </c>
      <c r="BM290" s="22" t="s">
        <v>475</v>
      </c>
    </row>
    <row r="291" spans="2:65" s="1" customFormat="1">
      <c r="B291" s="39"/>
      <c r="C291" s="61"/>
      <c r="D291" s="202" t="s">
        <v>159</v>
      </c>
      <c r="E291" s="61"/>
      <c r="F291" s="203" t="s">
        <v>474</v>
      </c>
      <c r="G291" s="61"/>
      <c r="H291" s="61"/>
      <c r="I291" s="161"/>
      <c r="J291" s="61"/>
      <c r="K291" s="61"/>
      <c r="L291" s="59"/>
      <c r="M291" s="204"/>
      <c r="N291" s="40"/>
      <c r="O291" s="40"/>
      <c r="P291" s="40"/>
      <c r="Q291" s="40"/>
      <c r="R291" s="40"/>
      <c r="S291" s="40"/>
      <c r="T291" s="76"/>
      <c r="AT291" s="22" t="s">
        <v>159</v>
      </c>
      <c r="AU291" s="22" t="s">
        <v>81</v>
      </c>
    </row>
    <row r="292" spans="2:65" s="10" customFormat="1" ht="29.85" customHeight="1">
      <c r="B292" s="174"/>
      <c r="C292" s="175"/>
      <c r="D292" s="176" t="s">
        <v>70</v>
      </c>
      <c r="E292" s="188" t="s">
        <v>201</v>
      </c>
      <c r="F292" s="188" t="s">
        <v>476</v>
      </c>
      <c r="G292" s="175"/>
      <c r="H292" s="175"/>
      <c r="I292" s="178"/>
      <c r="J292" s="189">
        <f>BK292</f>
        <v>0</v>
      </c>
      <c r="K292" s="175"/>
      <c r="L292" s="180"/>
      <c r="M292" s="181"/>
      <c r="N292" s="182"/>
      <c r="O292" s="182"/>
      <c r="P292" s="183">
        <f>SUM(P293:P440)</f>
        <v>0</v>
      </c>
      <c r="Q292" s="182"/>
      <c r="R292" s="183">
        <f>SUM(R293:R440)</f>
        <v>0.33276259999999991</v>
      </c>
      <c r="S292" s="182"/>
      <c r="T292" s="184">
        <f>SUM(T293:T440)</f>
        <v>57.930940999999997</v>
      </c>
      <c r="AR292" s="185" t="s">
        <v>79</v>
      </c>
      <c r="AT292" s="186" t="s">
        <v>70</v>
      </c>
      <c r="AU292" s="186" t="s">
        <v>79</v>
      </c>
      <c r="AY292" s="185" t="s">
        <v>150</v>
      </c>
      <c r="BK292" s="187">
        <f>SUM(BK293:BK440)</f>
        <v>0</v>
      </c>
    </row>
    <row r="293" spans="2:65" s="1" customFormat="1" ht="22.9" customHeight="1">
      <c r="B293" s="39"/>
      <c r="C293" s="190" t="s">
        <v>477</v>
      </c>
      <c r="D293" s="190" t="s">
        <v>152</v>
      </c>
      <c r="E293" s="191" t="s">
        <v>478</v>
      </c>
      <c r="F293" s="192" t="s">
        <v>479</v>
      </c>
      <c r="G293" s="193" t="s">
        <v>155</v>
      </c>
      <c r="H293" s="194">
        <v>737.6</v>
      </c>
      <c r="I293" s="195"/>
      <c r="J293" s="196">
        <f>ROUND(I293*H293,2)</f>
        <v>0</v>
      </c>
      <c r="K293" s="192" t="s">
        <v>156</v>
      </c>
      <c r="L293" s="59"/>
      <c r="M293" s="197" t="s">
        <v>21</v>
      </c>
      <c r="N293" s="198" t="s">
        <v>42</v>
      </c>
      <c r="O293" s="40"/>
      <c r="P293" s="199">
        <f>O293*H293</f>
        <v>0</v>
      </c>
      <c r="Q293" s="199">
        <v>0</v>
      </c>
      <c r="R293" s="199">
        <f>Q293*H293</f>
        <v>0</v>
      </c>
      <c r="S293" s="199">
        <v>0</v>
      </c>
      <c r="T293" s="200">
        <f>S293*H293</f>
        <v>0</v>
      </c>
      <c r="AR293" s="22" t="s">
        <v>157</v>
      </c>
      <c r="AT293" s="22" t="s">
        <v>152</v>
      </c>
      <c r="AU293" s="22" t="s">
        <v>81</v>
      </c>
      <c r="AY293" s="22" t="s">
        <v>150</v>
      </c>
      <c r="BE293" s="201">
        <f>IF(N293="základní",J293,0)</f>
        <v>0</v>
      </c>
      <c r="BF293" s="201">
        <f>IF(N293="snížená",J293,0)</f>
        <v>0</v>
      </c>
      <c r="BG293" s="201">
        <f>IF(N293="zákl. přenesená",J293,0)</f>
        <v>0</v>
      </c>
      <c r="BH293" s="201">
        <f>IF(N293="sníž. přenesená",J293,0)</f>
        <v>0</v>
      </c>
      <c r="BI293" s="201">
        <f>IF(N293="nulová",J293,0)</f>
        <v>0</v>
      </c>
      <c r="BJ293" s="22" t="s">
        <v>79</v>
      </c>
      <c r="BK293" s="201">
        <f>ROUND(I293*H293,2)</f>
        <v>0</v>
      </c>
      <c r="BL293" s="22" t="s">
        <v>157</v>
      </c>
      <c r="BM293" s="22" t="s">
        <v>480</v>
      </c>
    </row>
    <row r="294" spans="2:65" s="1" customFormat="1" ht="27">
      <c r="B294" s="39"/>
      <c r="C294" s="61"/>
      <c r="D294" s="202" t="s">
        <v>159</v>
      </c>
      <c r="E294" s="61"/>
      <c r="F294" s="203" t="s">
        <v>479</v>
      </c>
      <c r="G294" s="61"/>
      <c r="H294" s="61"/>
      <c r="I294" s="161"/>
      <c r="J294" s="61"/>
      <c r="K294" s="61"/>
      <c r="L294" s="59"/>
      <c r="M294" s="204"/>
      <c r="N294" s="40"/>
      <c r="O294" s="40"/>
      <c r="P294" s="40"/>
      <c r="Q294" s="40"/>
      <c r="R294" s="40"/>
      <c r="S294" s="40"/>
      <c r="T294" s="76"/>
      <c r="AT294" s="22" t="s">
        <v>159</v>
      </c>
      <c r="AU294" s="22" t="s">
        <v>81</v>
      </c>
    </row>
    <row r="295" spans="2:65" s="11" customFormat="1">
      <c r="B295" s="205"/>
      <c r="C295" s="206"/>
      <c r="D295" s="202" t="s">
        <v>161</v>
      </c>
      <c r="E295" s="207" t="s">
        <v>21</v>
      </c>
      <c r="F295" s="208" t="s">
        <v>481</v>
      </c>
      <c r="G295" s="206"/>
      <c r="H295" s="209">
        <v>390</v>
      </c>
      <c r="I295" s="210"/>
      <c r="J295" s="206"/>
      <c r="K295" s="206"/>
      <c r="L295" s="211"/>
      <c r="M295" s="212"/>
      <c r="N295" s="213"/>
      <c r="O295" s="213"/>
      <c r="P295" s="213"/>
      <c r="Q295" s="213"/>
      <c r="R295" s="213"/>
      <c r="S295" s="213"/>
      <c r="T295" s="214"/>
      <c r="AT295" s="215" t="s">
        <v>161</v>
      </c>
      <c r="AU295" s="215" t="s">
        <v>81</v>
      </c>
      <c r="AV295" s="11" t="s">
        <v>81</v>
      </c>
      <c r="AW295" s="11" t="s">
        <v>35</v>
      </c>
      <c r="AX295" s="11" t="s">
        <v>71</v>
      </c>
      <c r="AY295" s="215" t="s">
        <v>150</v>
      </c>
    </row>
    <row r="296" spans="2:65" s="11" customFormat="1">
      <c r="B296" s="205"/>
      <c r="C296" s="206"/>
      <c r="D296" s="202" t="s">
        <v>161</v>
      </c>
      <c r="E296" s="207" t="s">
        <v>21</v>
      </c>
      <c r="F296" s="208" t="s">
        <v>482</v>
      </c>
      <c r="G296" s="206"/>
      <c r="H296" s="209">
        <v>347.6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161</v>
      </c>
      <c r="AU296" s="215" t="s">
        <v>81</v>
      </c>
      <c r="AV296" s="11" t="s">
        <v>81</v>
      </c>
      <c r="AW296" s="11" t="s">
        <v>35</v>
      </c>
      <c r="AX296" s="11" t="s">
        <v>71</v>
      </c>
      <c r="AY296" s="215" t="s">
        <v>150</v>
      </c>
    </row>
    <row r="297" spans="2:65" s="12" customFormat="1">
      <c r="B297" s="226"/>
      <c r="C297" s="227"/>
      <c r="D297" s="202" t="s">
        <v>161</v>
      </c>
      <c r="E297" s="228" t="s">
        <v>21</v>
      </c>
      <c r="F297" s="229" t="s">
        <v>234</v>
      </c>
      <c r="G297" s="227"/>
      <c r="H297" s="230">
        <v>737.6</v>
      </c>
      <c r="I297" s="231"/>
      <c r="J297" s="227"/>
      <c r="K297" s="227"/>
      <c r="L297" s="232"/>
      <c r="M297" s="233"/>
      <c r="N297" s="234"/>
      <c r="O297" s="234"/>
      <c r="P297" s="234"/>
      <c r="Q297" s="234"/>
      <c r="R297" s="234"/>
      <c r="S297" s="234"/>
      <c r="T297" s="235"/>
      <c r="AT297" s="236" t="s">
        <v>161</v>
      </c>
      <c r="AU297" s="236" t="s">
        <v>81</v>
      </c>
      <c r="AV297" s="12" t="s">
        <v>157</v>
      </c>
      <c r="AW297" s="12" t="s">
        <v>35</v>
      </c>
      <c r="AX297" s="12" t="s">
        <v>79</v>
      </c>
      <c r="AY297" s="236" t="s">
        <v>150</v>
      </c>
    </row>
    <row r="298" spans="2:65" s="1" customFormat="1" ht="22.9" customHeight="1">
      <c r="B298" s="39"/>
      <c r="C298" s="190" t="s">
        <v>483</v>
      </c>
      <c r="D298" s="190" t="s">
        <v>152</v>
      </c>
      <c r="E298" s="191" t="s">
        <v>484</v>
      </c>
      <c r="F298" s="192" t="s">
        <v>485</v>
      </c>
      <c r="G298" s="193" t="s">
        <v>155</v>
      </c>
      <c r="H298" s="194">
        <v>88512</v>
      </c>
      <c r="I298" s="195"/>
      <c r="J298" s="196">
        <f>ROUND(I298*H298,2)</f>
        <v>0</v>
      </c>
      <c r="K298" s="192" t="s">
        <v>156</v>
      </c>
      <c r="L298" s="59"/>
      <c r="M298" s="197" t="s">
        <v>21</v>
      </c>
      <c r="N298" s="198" t="s">
        <v>42</v>
      </c>
      <c r="O298" s="40"/>
      <c r="P298" s="199">
        <f>O298*H298</f>
        <v>0</v>
      </c>
      <c r="Q298" s="199">
        <v>0</v>
      </c>
      <c r="R298" s="199">
        <f>Q298*H298</f>
        <v>0</v>
      </c>
      <c r="S298" s="199">
        <v>0</v>
      </c>
      <c r="T298" s="200">
        <f>S298*H298</f>
        <v>0</v>
      </c>
      <c r="AR298" s="22" t="s">
        <v>157</v>
      </c>
      <c r="AT298" s="22" t="s">
        <v>152</v>
      </c>
      <c r="AU298" s="22" t="s">
        <v>81</v>
      </c>
      <c r="AY298" s="22" t="s">
        <v>150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22" t="s">
        <v>79</v>
      </c>
      <c r="BK298" s="201">
        <f>ROUND(I298*H298,2)</f>
        <v>0</v>
      </c>
      <c r="BL298" s="22" t="s">
        <v>157</v>
      </c>
      <c r="BM298" s="22" t="s">
        <v>486</v>
      </c>
    </row>
    <row r="299" spans="2:65" s="1" customFormat="1" ht="27">
      <c r="B299" s="39"/>
      <c r="C299" s="61"/>
      <c r="D299" s="202" t="s">
        <v>159</v>
      </c>
      <c r="E299" s="61"/>
      <c r="F299" s="203" t="s">
        <v>485</v>
      </c>
      <c r="G299" s="61"/>
      <c r="H299" s="61"/>
      <c r="I299" s="161"/>
      <c r="J299" s="61"/>
      <c r="K299" s="61"/>
      <c r="L299" s="59"/>
      <c r="M299" s="204"/>
      <c r="N299" s="40"/>
      <c r="O299" s="40"/>
      <c r="P299" s="40"/>
      <c r="Q299" s="40"/>
      <c r="R299" s="40"/>
      <c r="S299" s="40"/>
      <c r="T299" s="76"/>
      <c r="AT299" s="22" t="s">
        <v>159</v>
      </c>
      <c r="AU299" s="22" t="s">
        <v>81</v>
      </c>
    </row>
    <row r="300" spans="2:65" s="11" customFormat="1">
      <c r="B300" s="205"/>
      <c r="C300" s="206"/>
      <c r="D300" s="202" t="s">
        <v>161</v>
      </c>
      <c r="E300" s="207" t="s">
        <v>21</v>
      </c>
      <c r="F300" s="208" t="s">
        <v>487</v>
      </c>
      <c r="G300" s="206"/>
      <c r="H300" s="209">
        <v>737.6</v>
      </c>
      <c r="I300" s="210"/>
      <c r="J300" s="206"/>
      <c r="K300" s="206"/>
      <c r="L300" s="211"/>
      <c r="M300" s="212"/>
      <c r="N300" s="213"/>
      <c r="O300" s="213"/>
      <c r="P300" s="213"/>
      <c r="Q300" s="213"/>
      <c r="R300" s="213"/>
      <c r="S300" s="213"/>
      <c r="T300" s="214"/>
      <c r="AT300" s="215" t="s">
        <v>161</v>
      </c>
      <c r="AU300" s="215" t="s">
        <v>81</v>
      </c>
      <c r="AV300" s="11" t="s">
        <v>81</v>
      </c>
      <c r="AW300" s="11" t="s">
        <v>35</v>
      </c>
      <c r="AX300" s="11" t="s">
        <v>79</v>
      </c>
      <c r="AY300" s="215" t="s">
        <v>150</v>
      </c>
    </row>
    <row r="301" spans="2:65" s="11" customFormat="1">
      <c r="B301" s="205"/>
      <c r="C301" s="206"/>
      <c r="D301" s="202" t="s">
        <v>161</v>
      </c>
      <c r="E301" s="206"/>
      <c r="F301" s="208" t="s">
        <v>488</v>
      </c>
      <c r="G301" s="206"/>
      <c r="H301" s="209">
        <v>88512</v>
      </c>
      <c r="I301" s="210"/>
      <c r="J301" s="206"/>
      <c r="K301" s="206"/>
      <c r="L301" s="211"/>
      <c r="M301" s="212"/>
      <c r="N301" s="213"/>
      <c r="O301" s="213"/>
      <c r="P301" s="213"/>
      <c r="Q301" s="213"/>
      <c r="R301" s="213"/>
      <c r="S301" s="213"/>
      <c r="T301" s="214"/>
      <c r="AT301" s="215" t="s">
        <v>161</v>
      </c>
      <c r="AU301" s="215" t="s">
        <v>81</v>
      </c>
      <c r="AV301" s="11" t="s">
        <v>81</v>
      </c>
      <c r="AW301" s="11" t="s">
        <v>6</v>
      </c>
      <c r="AX301" s="11" t="s">
        <v>79</v>
      </c>
      <c r="AY301" s="215" t="s">
        <v>150</v>
      </c>
    </row>
    <row r="302" spans="2:65" s="1" customFormat="1" ht="22.9" customHeight="1">
      <c r="B302" s="39"/>
      <c r="C302" s="190" t="s">
        <v>489</v>
      </c>
      <c r="D302" s="190" t="s">
        <v>152</v>
      </c>
      <c r="E302" s="191" t="s">
        <v>490</v>
      </c>
      <c r="F302" s="192" t="s">
        <v>491</v>
      </c>
      <c r="G302" s="193" t="s">
        <v>155</v>
      </c>
      <c r="H302" s="194">
        <v>737.6</v>
      </c>
      <c r="I302" s="195"/>
      <c r="J302" s="196">
        <f>ROUND(I302*H302,2)</f>
        <v>0</v>
      </c>
      <c r="K302" s="192" t="s">
        <v>156</v>
      </c>
      <c r="L302" s="59"/>
      <c r="M302" s="197" t="s">
        <v>21</v>
      </c>
      <c r="N302" s="198" t="s">
        <v>42</v>
      </c>
      <c r="O302" s="40"/>
      <c r="P302" s="199">
        <f>O302*H302</f>
        <v>0</v>
      </c>
      <c r="Q302" s="199">
        <v>0</v>
      </c>
      <c r="R302" s="199">
        <f>Q302*H302</f>
        <v>0</v>
      </c>
      <c r="S302" s="199">
        <v>0</v>
      </c>
      <c r="T302" s="200">
        <f>S302*H302</f>
        <v>0</v>
      </c>
      <c r="AR302" s="22" t="s">
        <v>157</v>
      </c>
      <c r="AT302" s="22" t="s">
        <v>152</v>
      </c>
      <c r="AU302" s="22" t="s">
        <v>81</v>
      </c>
      <c r="AY302" s="22" t="s">
        <v>150</v>
      </c>
      <c r="BE302" s="201">
        <f>IF(N302="základní",J302,0)</f>
        <v>0</v>
      </c>
      <c r="BF302" s="201">
        <f>IF(N302="snížená",J302,0)</f>
        <v>0</v>
      </c>
      <c r="BG302" s="201">
        <f>IF(N302="zákl. přenesená",J302,0)</f>
        <v>0</v>
      </c>
      <c r="BH302" s="201">
        <f>IF(N302="sníž. přenesená",J302,0)</f>
        <v>0</v>
      </c>
      <c r="BI302" s="201">
        <f>IF(N302="nulová",J302,0)</f>
        <v>0</v>
      </c>
      <c r="BJ302" s="22" t="s">
        <v>79</v>
      </c>
      <c r="BK302" s="201">
        <f>ROUND(I302*H302,2)</f>
        <v>0</v>
      </c>
      <c r="BL302" s="22" t="s">
        <v>157</v>
      </c>
      <c r="BM302" s="22" t="s">
        <v>492</v>
      </c>
    </row>
    <row r="303" spans="2:65" s="1" customFormat="1" ht="27">
      <c r="B303" s="39"/>
      <c r="C303" s="61"/>
      <c r="D303" s="202" t="s">
        <v>159</v>
      </c>
      <c r="E303" s="61"/>
      <c r="F303" s="203" t="s">
        <v>491</v>
      </c>
      <c r="G303" s="61"/>
      <c r="H303" s="61"/>
      <c r="I303" s="161"/>
      <c r="J303" s="61"/>
      <c r="K303" s="61"/>
      <c r="L303" s="59"/>
      <c r="M303" s="204"/>
      <c r="N303" s="40"/>
      <c r="O303" s="40"/>
      <c r="P303" s="40"/>
      <c r="Q303" s="40"/>
      <c r="R303" s="40"/>
      <c r="S303" s="40"/>
      <c r="T303" s="76"/>
      <c r="AT303" s="22" t="s">
        <v>159</v>
      </c>
      <c r="AU303" s="22" t="s">
        <v>81</v>
      </c>
    </row>
    <row r="304" spans="2:65" s="1" customFormat="1" ht="14.45" customHeight="1">
      <c r="B304" s="39"/>
      <c r="C304" s="190" t="s">
        <v>493</v>
      </c>
      <c r="D304" s="190" t="s">
        <v>152</v>
      </c>
      <c r="E304" s="191" t="s">
        <v>494</v>
      </c>
      <c r="F304" s="192" t="s">
        <v>495</v>
      </c>
      <c r="G304" s="193" t="s">
        <v>155</v>
      </c>
      <c r="H304" s="194">
        <v>737.6</v>
      </c>
      <c r="I304" s="195"/>
      <c r="J304" s="196">
        <f>ROUND(I304*H304,2)</f>
        <v>0</v>
      </c>
      <c r="K304" s="192" t="s">
        <v>156</v>
      </c>
      <c r="L304" s="59"/>
      <c r="M304" s="197" t="s">
        <v>21</v>
      </c>
      <c r="N304" s="198" t="s">
        <v>42</v>
      </c>
      <c r="O304" s="40"/>
      <c r="P304" s="199">
        <f>O304*H304</f>
        <v>0</v>
      </c>
      <c r="Q304" s="199">
        <v>0</v>
      </c>
      <c r="R304" s="199">
        <f>Q304*H304</f>
        <v>0</v>
      </c>
      <c r="S304" s="199">
        <v>0</v>
      </c>
      <c r="T304" s="200">
        <f>S304*H304</f>
        <v>0</v>
      </c>
      <c r="AR304" s="22" t="s">
        <v>157</v>
      </c>
      <c r="AT304" s="22" t="s">
        <v>152</v>
      </c>
      <c r="AU304" s="22" t="s">
        <v>81</v>
      </c>
      <c r="AY304" s="22" t="s">
        <v>150</v>
      </c>
      <c r="BE304" s="201">
        <f>IF(N304="základní",J304,0)</f>
        <v>0</v>
      </c>
      <c r="BF304" s="201">
        <f>IF(N304="snížená",J304,0)</f>
        <v>0</v>
      </c>
      <c r="BG304" s="201">
        <f>IF(N304="zákl. přenesená",J304,0)</f>
        <v>0</v>
      </c>
      <c r="BH304" s="201">
        <f>IF(N304="sníž. přenesená",J304,0)</f>
        <v>0</v>
      </c>
      <c r="BI304" s="201">
        <f>IF(N304="nulová",J304,0)</f>
        <v>0</v>
      </c>
      <c r="BJ304" s="22" t="s">
        <v>79</v>
      </c>
      <c r="BK304" s="201">
        <f>ROUND(I304*H304,2)</f>
        <v>0</v>
      </c>
      <c r="BL304" s="22" t="s">
        <v>157</v>
      </c>
      <c r="BM304" s="22" t="s">
        <v>496</v>
      </c>
    </row>
    <row r="305" spans="2:65" s="1" customFormat="1">
      <c r="B305" s="39"/>
      <c r="C305" s="61"/>
      <c r="D305" s="202" t="s">
        <v>159</v>
      </c>
      <c r="E305" s="61"/>
      <c r="F305" s="203" t="s">
        <v>495</v>
      </c>
      <c r="G305" s="61"/>
      <c r="H305" s="61"/>
      <c r="I305" s="161"/>
      <c r="J305" s="61"/>
      <c r="K305" s="61"/>
      <c r="L305" s="59"/>
      <c r="M305" s="204"/>
      <c r="N305" s="40"/>
      <c r="O305" s="40"/>
      <c r="P305" s="40"/>
      <c r="Q305" s="40"/>
      <c r="R305" s="40"/>
      <c r="S305" s="40"/>
      <c r="T305" s="76"/>
      <c r="AT305" s="22" t="s">
        <v>159</v>
      </c>
      <c r="AU305" s="22" t="s">
        <v>81</v>
      </c>
    </row>
    <row r="306" spans="2:65" s="1" customFormat="1" ht="14.45" customHeight="1">
      <c r="B306" s="39"/>
      <c r="C306" s="190" t="s">
        <v>497</v>
      </c>
      <c r="D306" s="190" t="s">
        <v>152</v>
      </c>
      <c r="E306" s="191" t="s">
        <v>498</v>
      </c>
      <c r="F306" s="192" t="s">
        <v>499</v>
      </c>
      <c r="G306" s="193" t="s">
        <v>155</v>
      </c>
      <c r="H306" s="194">
        <v>88512</v>
      </c>
      <c r="I306" s="195"/>
      <c r="J306" s="196">
        <f>ROUND(I306*H306,2)</f>
        <v>0</v>
      </c>
      <c r="K306" s="192" t="s">
        <v>156</v>
      </c>
      <c r="L306" s="59"/>
      <c r="M306" s="197" t="s">
        <v>21</v>
      </c>
      <c r="N306" s="198" t="s">
        <v>42</v>
      </c>
      <c r="O306" s="40"/>
      <c r="P306" s="199">
        <f>O306*H306</f>
        <v>0</v>
      </c>
      <c r="Q306" s="199">
        <v>0</v>
      </c>
      <c r="R306" s="199">
        <f>Q306*H306</f>
        <v>0</v>
      </c>
      <c r="S306" s="199">
        <v>0</v>
      </c>
      <c r="T306" s="200">
        <f>S306*H306</f>
        <v>0</v>
      </c>
      <c r="AR306" s="22" t="s">
        <v>157</v>
      </c>
      <c r="AT306" s="22" t="s">
        <v>152</v>
      </c>
      <c r="AU306" s="22" t="s">
        <v>81</v>
      </c>
      <c r="AY306" s="22" t="s">
        <v>150</v>
      </c>
      <c r="BE306" s="201">
        <f>IF(N306="základní",J306,0)</f>
        <v>0</v>
      </c>
      <c r="BF306" s="201">
        <f>IF(N306="snížená",J306,0)</f>
        <v>0</v>
      </c>
      <c r="BG306" s="201">
        <f>IF(N306="zákl. přenesená",J306,0)</f>
        <v>0</v>
      </c>
      <c r="BH306" s="201">
        <f>IF(N306="sníž. přenesená",J306,0)</f>
        <v>0</v>
      </c>
      <c r="BI306" s="201">
        <f>IF(N306="nulová",J306,0)</f>
        <v>0</v>
      </c>
      <c r="BJ306" s="22" t="s">
        <v>79</v>
      </c>
      <c r="BK306" s="201">
        <f>ROUND(I306*H306,2)</f>
        <v>0</v>
      </c>
      <c r="BL306" s="22" t="s">
        <v>157</v>
      </c>
      <c r="BM306" s="22" t="s">
        <v>500</v>
      </c>
    </row>
    <row r="307" spans="2:65" s="1" customFormat="1">
      <c r="B307" s="39"/>
      <c r="C307" s="61"/>
      <c r="D307" s="202" t="s">
        <v>159</v>
      </c>
      <c r="E307" s="61"/>
      <c r="F307" s="203" t="s">
        <v>499</v>
      </c>
      <c r="G307" s="61"/>
      <c r="H307" s="61"/>
      <c r="I307" s="161"/>
      <c r="J307" s="61"/>
      <c r="K307" s="61"/>
      <c r="L307" s="59"/>
      <c r="M307" s="204"/>
      <c r="N307" s="40"/>
      <c r="O307" s="40"/>
      <c r="P307" s="40"/>
      <c r="Q307" s="40"/>
      <c r="R307" s="40"/>
      <c r="S307" s="40"/>
      <c r="T307" s="76"/>
      <c r="AT307" s="22" t="s">
        <v>159</v>
      </c>
      <c r="AU307" s="22" t="s">
        <v>81</v>
      </c>
    </row>
    <row r="308" spans="2:65" s="11" customFormat="1">
      <c r="B308" s="205"/>
      <c r="C308" s="206"/>
      <c r="D308" s="202" t="s">
        <v>161</v>
      </c>
      <c r="E308" s="207" t="s">
        <v>21</v>
      </c>
      <c r="F308" s="208" t="s">
        <v>487</v>
      </c>
      <c r="G308" s="206"/>
      <c r="H308" s="209">
        <v>737.6</v>
      </c>
      <c r="I308" s="210"/>
      <c r="J308" s="206"/>
      <c r="K308" s="206"/>
      <c r="L308" s="211"/>
      <c r="M308" s="212"/>
      <c r="N308" s="213"/>
      <c r="O308" s="213"/>
      <c r="P308" s="213"/>
      <c r="Q308" s="213"/>
      <c r="R308" s="213"/>
      <c r="S308" s="213"/>
      <c r="T308" s="214"/>
      <c r="AT308" s="215" t="s">
        <v>161</v>
      </c>
      <c r="AU308" s="215" t="s">
        <v>81</v>
      </c>
      <c r="AV308" s="11" t="s">
        <v>81</v>
      </c>
      <c r="AW308" s="11" t="s">
        <v>35</v>
      </c>
      <c r="AX308" s="11" t="s">
        <v>79</v>
      </c>
      <c r="AY308" s="215" t="s">
        <v>150</v>
      </c>
    </row>
    <row r="309" spans="2:65" s="11" customFormat="1">
      <c r="B309" s="205"/>
      <c r="C309" s="206"/>
      <c r="D309" s="202" t="s">
        <v>161</v>
      </c>
      <c r="E309" s="206"/>
      <c r="F309" s="208" t="s">
        <v>488</v>
      </c>
      <c r="G309" s="206"/>
      <c r="H309" s="209">
        <v>88512</v>
      </c>
      <c r="I309" s="210"/>
      <c r="J309" s="206"/>
      <c r="K309" s="206"/>
      <c r="L309" s="211"/>
      <c r="M309" s="212"/>
      <c r="N309" s="213"/>
      <c r="O309" s="213"/>
      <c r="P309" s="213"/>
      <c r="Q309" s="213"/>
      <c r="R309" s="213"/>
      <c r="S309" s="213"/>
      <c r="T309" s="214"/>
      <c r="AT309" s="215" t="s">
        <v>161</v>
      </c>
      <c r="AU309" s="215" t="s">
        <v>81</v>
      </c>
      <c r="AV309" s="11" t="s">
        <v>81</v>
      </c>
      <c r="AW309" s="11" t="s">
        <v>6</v>
      </c>
      <c r="AX309" s="11" t="s">
        <v>79</v>
      </c>
      <c r="AY309" s="215" t="s">
        <v>150</v>
      </c>
    </row>
    <row r="310" spans="2:65" s="1" customFormat="1" ht="14.45" customHeight="1">
      <c r="B310" s="39"/>
      <c r="C310" s="190" t="s">
        <v>501</v>
      </c>
      <c r="D310" s="190" t="s">
        <v>152</v>
      </c>
      <c r="E310" s="191" t="s">
        <v>502</v>
      </c>
      <c r="F310" s="192" t="s">
        <v>503</v>
      </c>
      <c r="G310" s="193" t="s">
        <v>155</v>
      </c>
      <c r="H310" s="194">
        <v>737.6</v>
      </c>
      <c r="I310" s="195"/>
      <c r="J310" s="196">
        <f>ROUND(I310*H310,2)</f>
        <v>0</v>
      </c>
      <c r="K310" s="192" t="s">
        <v>156</v>
      </c>
      <c r="L310" s="59"/>
      <c r="M310" s="197" t="s">
        <v>21</v>
      </c>
      <c r="N310" s="198" t="s">
        <v>42</v>
      </c>
      <c r="O310" s="40"/>
      <c r="P310" s="199">
        <f>O310*H310</f>
        <v>0</v>
      </c>
      <c r="Q310" s="199">
        <v>0</v>
      </c>
      <c r="R310" s="199">
        <f>Q310*H310</f>
        <v>0</v>
      </c>
      <c r="S310" s="199">
        <v>0</v>
      </c>
      <c r="T310" s="200">
        <f>S310*H310</f>
        <v>0</v>
      </c>
      <c r="AR310" s="22" t="s">
        <v>157</v>
      </c>
      <c r="AT310" s="22" t="s">
        <v>152</v>
      </c>
      <c r="AU310" s="22" t="s">
        <v>81</v>
      </c>
      <c r="AY310" s="22" t="s">
        <v>150</v>
      </c>
      <c r="BE310" s="201">
        <f>IF(N310="základní",J310,0)</f>
        <v>0</v>
      </c>
      <c r="BF310" s="201">
        <f>IF(N310="snížená",J310,0)</f>
        <v>0</v>
      </c>
      <c r="BG310" s="201">
        <f>IF(N310="zákl. přenesená",J310,0)</f>
        <v>0</v>
      </c>
      <c r="BH310" s="201">
        <f>IF(N310="sníž. přenesená",J310,0)</f>
        <v>0</v>
      </c>
      <c r="BI310" s="201">
        <f>IF(N310="nulová",J310,0)</f>
        <v>0</v>
      </c>
      <c r="BJ310" s="22" t="s">
        <v>79</v>
      </c>
      <c r="BK310" s="201">
        <f>ROUND(I310*H310,2)</f>
        <v>0</v>
      </c>
      <c r="BL310" s="22" t="s">
        <v>157</v>
      </c>
      <c r="BM310" s="22" t="s">
        <v>504</v>
      </c>
    </row>
    <row r="311" spans="2:65" s="1" customFormat="1">
      <c r="B311" s="39"/>
      <c r="C311" s="61"/>
      <c r="D311" s="202" t="s">
        <v>159</v>
      </c>
      <c r="E311" s="61"/>
      <c r="F311" s="203" t="s">
        <v>503</v>
      </c>
      <c r="G311" s="61"/>
      <c r="H311" s="61"/>
      <c r="I311" s="161"/>
      <c r="J311" s="61"/>
      <c r="K311" s="61"/>
      <c r="L311" s="59"/>
      <c r="M311" s="204"/>
      <c r="N311" s="40"/>
      <c r="O311" s="40"/>
      <c r="P311" s="40"/>
      <c r="Q311" s="40"/>
      <c r="R311" s="40"/>
      <c r="S311" s="40"/>
      <c r="T311" s="76"/>
      <c r="AT311" s="22" t="s">
        <v>159</v>
      </c>
      <c r="AU311" s="22" t="s">
        <v>81</v>
      </c>
    </row>
    <row r="312" spans="2:65" s="1" customFormat="1" ht="14.45" customHeight="1">
      <c r="B312" s="39"/>
      <c r="C312" s="190" t="s">
        <v>505</v>
      </c>
      <c r="D312" s="190" t="s">
        <v>152</v>
      </c>
      <c r="E312" s="191" t="s">
        <v>506</v>
      </c>
      <c r="F312" s="192" t="s">
        <v>507</v>
      </c>
      <c r="G312" s="193" t="s">
        <v>336</v>
      </c>
      <c r="H312" s="194">
        <v>7</v>
      </c>
      <c r="I312" s="195"/>
      <c r="J312" s="196">
        <f>ROUND(I312*H312,2)</f>
        <v>0</v>
      </c>
      <c r="K312" s="192" t="s">
        <v>156</v>
      </c>
      <c r="L312" s="59"/>
      <c r="M312" s="197" t="s">
        <v>21</v>
      </c>
      <c r="N312" s="198" t="s">
        <v>42</v>
      </c>
      <c r="O312" s="40"/>
      <c r="P312" s="199">
        <f>O312*H312</f>
        <v>0</v>
      </c>
      <c r="Q312" s="199">
        <v>0</v>
      </c>
      <c r="R312" s="199">
        <f>Q312*H312</f>
        <v>0</v>
      </c>
      <c r="S312" s="199">
        <v>0</v>
      </c>
      <c r="T312" s="200">
        <f>S312*H312</f>
        <v>0</v>
      </c>
      <c r="AR312" s="22" t="s">
        <v>157</v>
      </c>
      <c r="AT312" s="22" t="s">
        <v>152</v>
      </c>
      <c r="AU312" s="22" t="s">
        <v>81</v>
      </c>
      <c r="AY312" s="22" t="s">
        <v>150</v>
      </c>
      <c r="BE312" s="201">
        <f>IF(N312="základní",J312,0)</f>
        <v>0</v>
      </c>
      <c r="BF312" s="201">
        <f>IF(N312="snížená",J312,0)</f>
        <v>0</v>
      </c>
      <c r="BG312" s="201">
        <f>IF(N312="zákl. přenesená",J312,0)</f>
        <v>0</v>
      </c>
      <c r="BH312" s="201">
        <f>IF(N312="sníž. přenesená",J312,0)</f>
        <v>0</v>
      </c>
      <c r="BI312" s="201">
        <f>IF(N312="nulová",J312,0)</f>
        <v>0</v>
      </c>
      <c r="BJ312" s="22" t="s">
        <v>79</v>
      </c>
      <c r="BK312" s="201">
        <f>ROUND(I312*H312,2)</f>
        <v>0</v>
      </c>
      <c r="BL312" s="22" t="s">
        <v>157</v>
      </c>
      <c r="BM312" s="22" t="s">
        <v>508</v>
      </c>
    </row>
    <row r="313" spans="2:65" s="1" customFormat="1">
      <c r="B313" s="39"/>
      <c r="C313" s="61"/>
      <c r="D313" s="202" t="s">
        <v>159</v>
      </c>
      <c r="E313" s="61"/>
      <c r="F313" s="203" t="s">
        <v>507</v>
      </c>
      <c r="G313" s="61"/>
      <c r="H313" s="61"/>
      <c r="I313" s="161"/>
      <c r="J313" s="61"/>
      <c r="K313" s="61"/>
      <c r="L313" s="59"/>
      <c r="M313" s="204"/>
      <c r="N313" s="40"/>
      <c r="O313" s="40"/>
      <c r="P313" s="40"/>
      <c r="Q313" s="40"/>
      <c r="R313" s="40"/>
      <c r="S313" s="40"/>
      <c r="T313" s="76"/>
      <c r="AT313" s="22" t="s">
        <v>159</v>
      </c>
      <c r="AU313" s="22" t="s">
        <v>81</v>
      </c>
    </row>
    <row r="314" spans="2:65" s="1" customFormat="1" ht="22.9" customHeight="1">
      <c r="B314" s="39"/>
      <c r="C314" s="190" t="s">
        <v>509</v>
      </c>
      <c r="D314" s="190" t="s">
        <v>152</v>
      </c>
      <c r="E314" s="191" t="s">
        <v>510</v>
      </c>
      <c r="F314" s="192" t="s">
        <v>511</v>
      </c>
      <c r="G314" s="193" t="s">
        <v>336</v>
      </c>
      <c r="H314" s="194">
        <v>840</v>
      </c>
      <c r="I314" s="195"/>
      <c r="J314" s="196">
        <f>ROUND(I314*H314,2)</f>
        <v>0</v>
      </c>
      <c r="K314" s="192" t="s">
        <v>156</v>
      </c>
      <c r="L314" s="59"/>
      <c r="M314" s="197" t="s">
        <v>21</v>
      </c>
      <c r="N314" s="198" t="s">
        <v>42</v>
      </c>
      <c r="O314" s="40"/>
      <c r="P314" s="199">
        <f>O314*H314</f>
        <v>0</v>
      </c>
      <c r="Q314" s="199">
        <v>0</v>
      </c>
      <c r="R314" s="199">
        <f>Q314*H314</f>
        <v>0</v>
      </c>
      <c r="S314" s="199">
        <v>0</v>
      </c>
      <c r="T314" s="200">
        <f>S314*H314</f>
        <v>0</v>
      </c>
      <c r="AR314" s="22" t="s">
        <v>157</v>
      </c>
      <c r="AT314" s="22" t="s">
        <v>152</v>
      </c>
      <c r="AU314" s="22" t="s">
        <v>81</v>
      </c>
      <c r="AY314" s="22" t="s">
        <v>150</v>
      </c>
      <c r="BE314" s="201">
        <f>IF(N314="základní",J314,0)</f>
        <v>0</v>
      </c>
      <c r="BF314" s="201">
        <f>IF(N314="snížená",J314,0)</f>
        <v>0</v>
      </c>
      <c r="BG314" s="201">
        <f>IF(N314="zákl. přenesená",J314,0)</f>
        <v>0</v>
      </c>
      <c r="BH314" s="201">
        <f>IF(N314="sníž. přenesená",J314,0)</f>
        <v>0</v>
      </c>
      <c r="BI314" s="201">
        <f>IF(N314="nulová",J314,0)</f>
        <v>0</v>
      </c>
      <c r="BJ314" s="22" t="s">
        <v>79</v>
      </c>
      <c r="BK314" s="201">
        <f>ROUND(I314*H314,2)</f>
        <v>0</v>
      </c>
      <c r="BL314" s="22" t="s">
        <v>157</v>
      </c>
      <c r="BM314" s="22" t="s">
        <v>512</v>
      </c>
    </row>
    <row r="315" spans="2:65" s="1" customFormat="1">
      <c r="B315" s="39"/>
      <c r="C315" s="61"/>
      <c r="D315" s="202" t="s">
        <v>159</v>
      </c>
      <c r="E315" s="61"/>
      <c r="F315" s="203" t="s">
        <v>511</v>
      </c>
      <c r="G315" s="61"/>
      <c r="H315" s="61"/>
      <c r="I315" s="161"/>
      <c r="J315" s="61"/>
      <c r="K315" s="61"/>
      <c r="L315" s="59"/>
      <c r="M315" s="204"/>
      <c r="N315" s="40"/>
      <c r="O315" s="40"/>
      <c r="P315" s="40"/>
      <c r="Q315" s="40"/>
      <c r="R315" s="40"/>
      <c r="S315" s="40"/>
      <c r="T315" s="76"/>
      <c r="AT315" s="22" t="s">
        <v>159</v>
      </c>
      <c r="AU315" s="22" t="s">
        <v>81</v>
      </c>
    </row>
    <row r="316" spans="2:65" s="11" customFormat="1">
      <c r="B316" s="205"/>
      <c r="C316" s="206"/>
      <c r="D316" s="202" t="s">
        <v>161</v>
      </c>
      <c r="E316" s="207" t="s">
        <v>21</v>
      </c>
      <c r="F316" s="208" t="s">
        <v>190</v>
      </c>
      <c r="G316" s="206"/>
      <c r="H316" s="209">
        <v>7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161</v>
      </c>
      <c r="AU316" s="215" t="s">
        <v>81</v>
      </c>
      <c r="AV316" s="11" t="s">
        <v>81</v>
      </c>
      <c r="AW316" s="11" t="s">
        <v>35</v>
      </c>
      <c r="AX316" s="11" t="s">
        <v>79</v>
      </c>
      <c r="AY316" s="215" t="s">
        <v>150</v>
      </c>
    </row>
    <row r="317" spans="2:65" s="11" customFormat="1">
      <c r="B317" s="205"/>
      <c r="C317" s="206"/>
      <c r="D317" s="202" t="s">
        <v>161</v>
      </c>
      <c r="E317" s="206"/>
      <c r="F317" s="208" t="s">
        <v>513</v>
      </c>
      <c r="G317" s="206"/>
      <c r="H317" s="209">
        <v>840</v>
      </c>
      <c r="I317" s="210"/>
      <c r="J317" s="206"/>
      <c r="K317" s="206"/>
      <c r="L317" s="211"/>
      <c r="M317" s="212"/>
      <c r="N317" s="213"/>
      <c r="O317" s="213"/>
      <c r="P317" s="213"/>
      <c r="Q317" s="213"/>
      <c r="R317" s="213"/>
      <c r="S317" s="213"/>
      <c r="T317" s="214"/>
      <c r="AT317" s="215" t="s">
        <v>161</v>
      </c>
      <c r="AU317" s="215" t="s">
        <v>81</v>
      </c>
      <c r="AV317" s="11" t="s">
        <v>81</v>
      </c>
      <c r="AW317" s="11" t="s">
        <v>6</v>
      </c>
      <c r="AX317" s="11" t="s">
        <v>79</v>
      </c>
      <c r="AY317" s="215" t="s">
        <v>150</v>
      </c>
    </row>
    <row r="318" spans="2:65" s="1" customFormat="1" ht="14.45" customHeight="1">
      <c r="B318" s="39"/>
      <c r="C318" s="190" t="s">
        <v>514</v>
      </c>
      <c r="D318" s="190" t="s">
        <v>152</v>
      </c>
      <c r="E318" s="191" t="s">
        <v>515</v>
      </c>
      <c r="F318" s="192" t="s">
        <v>516</v>
      </c>
      <c r="G318" s="193" t="s">
        <v>336</v>
      </c>
      <c r="H318" s="194">
        <v>7</v>
      </c>
      <c r="I318" s="195"/>
      <c r="J318" s="196">
        <f>ROUND(I318*H318,2)</f>
        <v>0</v>
      </c>
      <c r="K318" s="192" t="s">
        <v>156</v>
      </c>
      <c r="L318" s="59"/>
      <c r="M318" s="197" t="s">
        <v>21</v>
      </c>
      <c r="N318" s="198" t="s">
        <v>42</v>
      </c>
      <c r="O318" s="40"/>
      <c r="P318" s="199">
        <f>O318*H318</f>
        <v>0</v>
      </c>
      <c r="Q318" s="199">
        <v>0</v>
      </c>
      <c r="R318" s="199">
        <f>Q318*H318</f>
        <v>0</v>
      </c>
      <c r="S318" s="199">
        <v>0</v>
      </c>
      <c r="T318" s="200">
        <f>S318*H318</f>
        <v>0</v>
      </c>
      <c r="AR318" s="22" t="s">
        <v>157</v>
      </c>
      <c r="AT318" s="22" t="s">
        <v>152</v>
      </c>
      <c r="AU318" s="22" t="s">
        <v>81</v>
      </c>
      <c r="AY318" s="22" t="s">
        <v>150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22" t="s">
        <v>79</v>
      </c>
      <c r="BK318" s="201">
        <f>ROUND(I318*H318,2)</f>
        <v>0</v>
      </c>
      <c r="BL318" s="22" t="s">
        <v>157</v>
      </c>
      <c r="BM318" s="22" t="s">
        <v>517</v>
      </c>
    </row>
    <row r="319" spans="2:65" s="1" customFormat="1">
      <c r="B319" s="39"/>
      <c r="C319" s="61"/>
      <c r="D319" s="202" t="s">
        <v>159</v>
      </c>
      <c r="E319" s="61"/>
      <c r="F319" s="203" t="s">
        <v>516</v>
      </c>
      <c r="G319" s="61"/>
      <c r="H319" s="61"/>
      <c r="I319" s="161"/>
      <c r="J319" s="61"/>
      <c r="K319" s="61"/>
      <c r="L319" s="59"/>
      <c r="M319" s="204"/>
      <c r="N319" s="40"/>
      <c r="O319" s="40"/>
      <c r="P319" s="40"/>
      <c r="Q319" s="40"/>
      <c r="R319" s="40"/>
      <c r="S319" s="40"/>
      <c r="T319" s="76"/>
      <c r="AT319" s="22" t="s">
        <v>159</v>
      </c>
      <c r="AU319" s="22" t="s">
        <v>81</v>
      </c>
    </row>
    <row r="320" spans="2:65" s="1" customFormat="1" ht="22.9" customHeight="1">
      <c r="B320" s="39"/>
      <c r="C320" s="190" t="s">
        <v>518</v>
      </c>
      <c r="D320" s="190" t="s">
        <v>152</v>
      </c>
      <c r="E320" s="191" t="s">
        <v>519</v>
      </c>
      <c r="F320" s="192" t="s">
        <v>520</v>
      </c>
      <c r="G320" s="193" t="s">
        <v>155</v>
      </c>
      <c r="H320" s="194">
        <v>150</v>
      </c>
      <c r="I320" s="195"/>
      <c r="J320" s="196">
        <f>ROUND(I320*H320,2)</f>
        <v>0</v>
      </c>
      <c r="K320" s="192" t="s">
        <v>156</v>
      </c>
      <c r="L320" s="59"/>
      <c r="M320" s="197" t="s">
        <v>21</v>
      </c>
      <c r="N320" s="198" t="s">
        <v>42</v>
      </c>
      <c r="O320" s="40"/>
      <c r="P320" s="199">
        <f>O320*H320</f>
        <v>0</v>
      </c>
      <c r="Q320" s="199">
        <v>1.2999999999999999E-4</v>
      </c>
      <c r="R320" s="199">
        <f>Q320*H320</f>
        <v>1.95E-2</v>
      </c>
      <c r="S320" s="199">
        <v>0</v>
      </c>
      <c r="T320" s="200">
        <f>S320*H320</f>
        <v>0</v>
      </c>
      <c r="AR320" s="22" t="s">
        <v>157</v>
      </c>
      <c r="AT320" s="22" t="s">
        <v>152</v>
      </c>
      <c r="AU320" s="22" t="s">
        <v>81</v>
      </c>
      <c r="AY320" s="22" t="s">
        <v>150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22" t="s">
        <v>79</v>
      </c>
      <c r="BK320" s="201">
        <f>ROUND(I320*H320,2)</f>
        <v>0</v>
      </c>
      <c r="BL320" s="22" t="s">
        <v>157</v>
      </c>
      <c r="BM320" s="22" t="s">
        <v>521</v>
      </c>
    </row>
    <row r="321" spans="2:65" s="1" customFormat="1" ht="27">
      <c r="B321" s="39"/>
      <c r="C321" s="61"/>
      <c r="D321" s="202" t="s">
        <v>159</v>
      </c>
      <c r="E321" s="61"/>
      <c r="F321" s="203" t="s">
        <v>522</v>
      </c>
      <c r="G321" s="61"/>
      <c r="H321" s="61"/>
      <c r="I321" s="161"/>
      <c r="J321" s="61"/>
      <c r="K321" s="61"/>
      <c r="L321" s="59"/>
      <c r="M321" s="204"/>
      <c r="N321" s="40"/>
      <c r="O321" s="40"/>
      <c r="P321" s="40"/>
      <c r="Q321" s="40"/>
      <c r="R321" s="40"/>
      <c r="S321" s="40"/>
      <c r="T321" s="76"/>
      <c r="AT321" s="22" t="s">
        <v>159</v>
      </c>
      <c r="AU321" s="22" t="s">
        <v>81</v>
      </c>
    </row>
    <row r="322" spans="2:65" s="11" customFormat="1">
      <c r="B322" s="205"/>
      <c r="C322" s="206"/>
      <c r="D322" s="202" t="s">
        <v>161</v>
      </c>
      <c r="E322" s="207" t="s">
        <v>21</v>
      </c>
      <c r="F322" s="208" t="s">
        <v>523</v>
      </c>
      <c r="G322" s="206"/>
      <c r="H322" s="209">
        <v>150</v>
      </c>
      <c r="I322" s="210"/>
      <c r="J322" s="206"/>
      <c r="K322" s="206"/>
      <c r="L322" s="211"/>
      <c r="M322" s="212"/>
      <c r="N322" s="213"/>
      <c r="O322" s="213"/>
      <c r="P322" s="213"/>
      <c r="Q322" s="213"/>
      <c r="R322" s="213"/>
      <c r="S322" s="213"/>
      <c r="T322" s="214"/>
      <c r="AT322" s="215" t="s">
        <v>161</v>
      </c>
      <c r="AU322" s="215" t="s">
        <v>81</v>
      </c>
      <c r="AV322" s="11" t="s">
        <v>81</v>
      </c>
      <c r="AW322" s="11" t="s">
        <v>35</v>
      </c>
      <c r="AX322" s="11" t="s">
        <v>79</v>
      </c>
      <c r="AY322" s="215" t="s">
        <v>150</v>
      </c>
    </row>
    <row r="323" spans="2:65" s="1" customFormat="1" ht="22.9" customHeight="1">
      <c r="B323" s="39"/>
      <c r="C323" s="190" t="s">
        <v>524</v>
      </c>
      <c r="D323" s="190" t="s">
        <v>152</v>
      </c>
      <c r="E323" s="191" t="s">
        <v>525</v>
      </c>
      <c r="F323" s="192" t="s">
        <v>526</v>
      </c>
      <c r="G323" s="193" t="s">
        <v>155</v>
      </c>
      <c r="H323" s="194">
        <v>6.4</v>
      </c>
      <c r="I323" s="195"/>
      <c r="J323" s="196">
        <f>ROUND(I323*H323,2)</f>
        <v>0</v>
      </c>
      <c r="K323" s="192" t="s">
        <v>156</v>
      </c>
      <c r="L323" s="59"/>
      <c r="M323" s="197" t="s">
        <v>21</v>
      </c>
      <c r="N323" s="198" t="s">
        <v>42</v>
      </c>
      <c r="O323" s="40"/>
      <c r="P323" s="199">
        <f>O323*H323</f>
        <v>0</v>
      </c>
      <c r="Q323" s="199">
        <v>0</v>
      </c>
      <c r="R323" s="199">
        <f>Q323*H323</f>
        <v>0</v>
      </c>
      <c r="S323" s="199">
        <v>0</v>
      </c>
      <c r="T323" s="200">
        <f>S323*H323</f>
        <v>0</v>
      </c>
      <c r="AR323" s="22" t="s">
        <v>157</v>
      </c>
      <c r="AT323" s="22" t="s">
        <v>152</v>
      </c>
      <c r="AU323" s="22" t="s">
        <v>81</v>
      </c>
      <c r="AY323" s="22" t="s">
        <v>150</v>
      </c>
      <c r="BE323" s="201">
        <f>IF(N323="základní",J323,0)</f>
        <v>0</v>
      </c>
      <c r="BF323" s="201">
        <f>IF(N323="snížená",J323,0)</f>
        <v>0</v>
      </c>
      <c r="BG323" s="201">
        <f>IF(N323="zákl. přenesená",J323,0)</f>
        <v>0</v>
      </c>
      <c r="BH323" s="201">
        <f>IF(N323="sníž. přenesená",J323,0)</f>
        <v>0</v>
      </c>
      <c r="BI323" s="201">
        <f>IF(N323="nulová",J323,0)</f>
        <v>0</v>
      </c>
      <c r="BJ323" s="22" t="s">
        <v>79</v>
      </c>
      <c r="BK323" s="201">
        <f>ROUND(I323*H323,2)</f>
        <v>0</v>
      </c>
      <c r="BL323" s="22" t="s">
        <v>157</v>
      </c>
      <c r="BM323" s="22" t="s">
        <v>527</v>
      </c>
    </row>
    <row r="324" spans="2:65" s="1" customFormat="1" ht="27">
      <c r="B324" s="39"/>
      <c r="C324" s="61"/>
      <c r="D324" s="202" t="s">
        <v>159</v>
      </c>
      <c r="E324" s="61"/>
      <c r="F324" s="203" t="s">
        <v>528</v>
      </c>
      <c r="G324" s="61"/>
      <c r="H324" s="61"/>
      <c r="I324" s="161"/>
      <c r="J324" s="61"/>
      <c r="K324" s="61"/>
      <c r="L324" s="59"/>
      <c r="M324" s="204"/>
      <c r="N324" s="40"/>
      <c r="O324" s="40"/>
      <c r="P324" s="40"/>
      <c r="Q324" s="40"/>
      <c r="R324" s="40"/>
      <c r="S324" s="40"/>
      <c r="T324" s="76"/>
      <c r="AT324" s="22" t="s">
        <v>159</v>
      </c>
      <c r="AU324" s="22" t="s">
        <v>81</v>
      </c>
    </row>
    <row r="325" spans="2:65" s="11" customFormat="1">
      <c r="B325" s="205"/>
      <c r="C325" s="206"/>
      <c r="D325" s="202" t="s">
        <v>161</v>
      </c>
      <c r="E325" s="207" t="s">
        <v>21</v>
      </c>
      <c r="F325" s="208" t="s">
        <v>529</v>
      </c>
      <c r="G325" s="206"/>
      <c r="H325" s="209">
        <v>6.4</v>
      </c>
      <c r="I325" s="210"/>
      <c r="J325" s="206"/>
      <c r="K325" s="206"/>
      <c r="L325" s="211"/>
      <c r="M325" s="212"/>
      <c r="N325" s="213"/>
      <c r="O325" s="213"/>
      <c r="P325" s="213"/>
      <c r="Q325" s="213"/>
      <c r="R325" s="213"/>
      <c r="S325" s="213"/>
      <c r="T325" s="214"/>
      <c r="AT325" s="215" t="s">
        <v>161</v>
      </c>
      <c r="AU325" s="215" t="s">
        <v>81</v>
      </c>
      <c r="AV325" s="11" t="s">
        <v>81</v>
      </c>
      <c r="AW325" s="11" t="s">
        <v>35</v>
      </c>
      <c r="AX325" s="11" t="s">
        <v>79</v>
      </c>
      <c r="AY325" s="215" t="s">
        <v>150</v>
      </c>
    </row>
    <row r="326" spans="2:65" s="1" customFormat="1" ht="14.45" customHeight="1">
      <c r="B326" s="39"/>
      <c r="C326" s="190" t="s">
        <v>530</v>
      </c>
      <c r="D326" s="190" t="s">
        <v>152</v>
      </c>
      <c r="E326" s="191" t="s">
        <v>531</v>
      </c>
      <c r="F326" s="192" t="s">
        <v>532</v>
      </c>
      <c r="G326" s="193" t="s">
        <v>336</v>
      </c>
      <c r="H326" s="194">
        <v>1.5</v>
      </c>
      <c r="I326" s="195"/>
      <c r="J326" s="196">
        <f>ROUND(I326*H326,2)</f>
        <v>0</v>
      </c>
      <c r="K326" s="192" t="s">
        <v>156</v>
      </c>
      <c r="L326" s="59"/>
      <c r="M326" s="197" t="s">
        <v>21</v>
      </c>
      <c r="N326" s="198" t="s">
        <v>42</v>
      </c>
      <c r="O326" s="40"/>
      <c r="P326" s="199">
        <f>O326*H326</f>
        <v>0</v>
      </c>
      <c r="Q326" s="199">
        <v>0</v>
      </c>
      <c r="R326" s="199">
        <f>Q326*H326</f>
        <v>0</v>
      </c>
      <c r="S326" s="199">
        <v>0</v>
      </c>
      <c r="T326" s="200">
        <f>S326*H326</f>
        <v>0</v>
      </c>
      <c r="AR326" s="22" t="s">
        <v>157</v>
      </c>
      <c r="AT326" s="22" t="s">
        <v>152</v>
      </c>
      <c r="AU326" s="22" t="s">
        <v>81</v>
      </c>
      <c r="AY326" s="22" t="s">
        <v>150</v>
      </c>
      <c r="BE326" s="201">
        <f>IF(N326="základní",J326,0)</f>
        <v>0</v>
      </c>
      <c r="BF326" s="201">
        <f>IF(N326="snížená",J326,0)</f>
        <v>0</v>
      </c>
      <c r="BG326" s="201">
        <f>IF(N326="zákl. přenesená",J326,0)</f>
        <v>0</v>
      </c>
      <c r="BH326" s="201">
        <f>IF(N326="sníž. přenesená",J326,0)</f>
        <v>0</v>
      </c>
      <c r="BI326" s="201">
        <f>IF(N326="nulová",J326,0)</f>
        <v>0</v>
      </c>
      <c r="BJ326" s="22" t="s">
        <v>79</v>
      </c>
      <c r="BK326" s="201">
        <f>ROUND(I326*H326,2)</f>
        <v>0</v>
      </c>
      <c r="BL326" s="22" t="s">
        <v>157</v>
      </c>
      <c r="BM326" s="22" t="s">
        <v>533</v>
      </c>
    </row>
    <row r="327" spans="2:65" s="1" customFormat="1">
      <c r="B327" s="39"/>
      <c r="C327" s="61"/>
      <c r="D327" s="202" t="s">
        <v>159</v>
      </c>
      <c r="E327" s="61"/>
      <c r="F327" s="203" t="s">
        <v>532</v>
      </c>
      <c r="G327" s="61"/>
      <c r="H327" s="61"/>
      <c r="I327" s="161"/>
      <c r="J327" s="61"/>
      <c r="K327" s="61"/>
      <c r="L327" s="59"/>
      <c r="M327" s="204"/>
      <c r="N327" s="40"/>
      <c r="O327" s="40"/>
      <c r="P327" s="40"/>
      <c r="Q327" s="40"/>
      <c r="R327" s="40"/>
      <c r="S327" s="40"/>
      <c r="T327" s="76"/>
      <c r="AT327" s="22" t="s">
        <v>159</v>
      </c>
      <c r="AU327" s="22" t="s">
        <v>81</v>
      </c>
    </row>
    <row r="328" spans="2:65" s="1" customFormat="1" ht="22.9" customHeight="1">
      <c r="B328" s="39"/>
      <c r="C328" s="190" t="s">
        <v>534</v>
      </c>
      <c r="D328" s="190" t="s">
        <v>152</v>
      </c>
      <c r="E328" s="191" t="s">
        <v>535</v>
      </c>
      <c r="F328" s="192" t="s">
        <v>536</v>
      </c>
      <c r="G328" s="193" t="s">
        <v>336</v>
      </c>
      <c r="H328" s="194">
        <v>180</v>
      </c>
      <c r="I328" s="195"/>
      <c r="J328" s="196">
        <f>ROUND(I328*H328,2)</f>
        <v>0</v>
      </c>
      <c r="K328" s="192" t="s">
        <v>156</v>
      </c>
      <c r="L328" s="59"/>
      <c r="M328" s="197" t="s">
        <v>21</v>
      </c>
      <c r="N328" s="198" t="s">
        <v>42</v>
      </c>
      <c r="O328" s="40"/>
      <c r="P328" s="199">
        <f>O328*H328</f>
        <v>0</v>
      </c>
      <c r="Q328" s="199">
        <v>0</v>
      </c>
      <c r="R328" s="199">
        <f>Q328*H328</f>
        <v>0</v>
      </c>
      <c r="S328" s="199">
        <v>0</v>
      </c>
      <c r="T328" s="200">
        <f>S328*H328</f>
        <v>0</v>
      </c>
      <c r="AR328" s="22" t="s">
        <v>157</v>
      </c>
      <c r="AT328" s="22" t="s">
        <v>152</v>
      </c>
      <c r="AU328" s="22" t="s">
        <v>81</v>
      </c>
      <c r="AY328" s="22" t="s">
        <v>150</v>
      </c>
      <c r="BE328" s="201">
        <f>IF(N328="základní",J328,0)</f>
        <v>0</v>
      </c>
      <c r="BF328" s="201">
        <f>IF(N328="snížená",J328,0)</f>
        <v>0</v>
      </c>
      <c r="BG328" s="201">
        <f>IF(N328="zákl. přenesená",J328,0)</f>
        <v>0</v>
      </c>
      <c r="BH328" s="201">
        <f>IF(N328="sníž. přenesená",J328,0)</f>
        <v>0</v>
      </c>
      <c r="BI328" s="201">
        <f>IF(N328="nulová",J328,0)</f>
        <v>0</v>
      </c>
      <c r="BJ328" s="22" t="s">
        <v>79</v>
      </c>
      <c r="BK328" s="201">
        <f>ROUND(I328*H328,2)</f>
        <v>0</v>
      </c>
      <c r="BL328" s="22" t="s">
        <v>157</v>
      </c>
      <c r="BM328" s="22" t="s">
        <v>537</v>
      </c>
    </row>
    <row r="329" spans="2:65" s="1" customFormat="1">
      <c r="B329" s="39"/>
      <c r="C329" s="61"/>
      <c r="D329" s="202" t="s">
        <v>159</v>
      </c>
      <c r="E329" s="61"/>
      <c r="F329" s="203" t="s">
        <v>536</v>
      </c>
      <c r="G329" s="61"/>
      <c r="H329" s="61"/>
      <c r="I329" s="161"/>
      <c r="J329" s="61"/>
      <c r="K329" s="61"/>
      <c r="L329" s="59"/>
      <c r="M329" s="204"/>
      <c r="N329" s="40"/>
      <c r="O329" s="40"/>
      <c r="P329" s="40"/>
      <c r="Q329" s="40"/>
      <c r="R329" s="40"/>
      <c r="S329" s="40"/>
      <c r="T329" s="76"/>
      <c r="AT329" s="22" t="s">
        <v>159</v>
      </c>
      <c r="AU329" s="22" t="s">
        <v>81</v>
      </c>
    </row>
    <row r="330" spans="2:65" s="11" customFormat="1">
      <c r="B330" s="205"/>
      <c r="C330" s="206"/>
      <c r="D330" s="202" t="s">
        <v>161</v>
      </c>
      <c r="E330" s="207" t="s">
        <v>21</v>
      </c>
      <c r="F330" s="208" t="s">
        <v>538</v>
      </c>
      <c r="G330" s="206"/>
      <c r="H330" s="209">
        <v>1.5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161</v>
      </c>
      <c r="AU330" s="215" t="s">
        <v>81</v>
      </c>
      <c r="AV330" s="11" t="s">
        <v>81</v>
      </c>
      <c r="AW330" s="11" t="s">
        <v>35</v>
      </c>
      <c r="AX330" s="11" t="s">
        <v>79</v>
      </c>
      <c r="AY330" s="215" t="s">
        <v>150</v>
      </c>
    </row>
    <row r="331" spans="2:65" s="11" customFormat="1">
      <c r="B331" s="205"/>
      <c r="C331" s="206"/>
      <c r="D331" s="202" t="s">
        <v>161</v>
      </c>
      <c r="E331" s="206"/>
      <c r="F331" s="208" t="s">
        <v>539</v>
      </c>
      <c r="G331" s="206"/>
      <c r="H331" s="209">
        <v>180</v>
      </c>
      <c r="I331" s="210"/>
      <c r="J331" s="206"/>
      <c r="K331" s="206"/>
      <c r="L331" s="211"/>
      <c r="M331" s="212"/>
      <c r="N331" s="213"/>
      <c r="O331" s="213"/>
      <c r="P331" s="213"/>
      <c r="Q331" s="213"/>
      <c r="R331" s="213"/>
      <c r="S331" s="213"/>
      <c r="T331" s="214"/>
      <c r="AT331" s="215" t="s">
        <v>161</v>
      </c>
      <c r="AU331" s="215" t="s">
        <v>81</v>
      </c>
      <c r="AV331" s="11" t="s">
        <v>81</v>
      </c>
      <c r="AW331" s="11" t="s">
        <v>6</v>
      </c>
      <c r="AX331" s="11" t="s">
        <v>79</v>
      </c>
      <c r="AY331" s="215" t="s">
        <v>150</v>
      </c>
    </row>
    <row r="332" spans="2:65" s="1" customFormat="1" ht="14.45" customHeight="1">
      <c r="B332" s="39"/>
      <c r="C332" s="190" t="s">
        <v>540</v>
      </c>
      <c r="D332" s="190" t="s">
        <v>152</v>
      </c>
      <c r="E332" s="191" t="s">
        <v>541</v>
      </c>
      <c r="F332" s="192" t="s">
        <v>542</v>
      </c>
      <c r="G332" s="193" t="s">
        <v>336</v>
      </c>
      <c r="H332" s="194">
        <v>1.5</v>
      </c>
      <c r="I332" s="195"/>
      <c r="J332" s="196">
        <f>ROUND(I332*H332,2)</f>
        <v>0</v>
      </c>
      <c r="K332" s="192" t="s">
        <v>156</v>
      </c>
      <c r="L332" s="59"/>
      <c r="M332" s="197" t="s">
        <v>21</v>
      </c>
      <c r="N332" s="198" t="s">
        <v>42</v>
      </c>
      <c r="O332" s="40"/>
      <c r="P332" s="199">
        <f>O332*H332</f>
        <v>0</v>
      </c>
      <c r="Q332" s="199">
        <v>0</v>
      </c>
      <c r="R332" s="199">
        <f>Q332*H332</f>
        <v>0</v>
      </c>
      <c r="S332" s="199">
        <v>0</v>
      </c>
      <c r="T332" s="200">
        <f>S332*H332</f>
        <v>0</v>
      </c>
      <c r="AR332" s="22" t="s">
        <v>157</v>
      </c>
      <c r="AT332" s="22" t="s">
        <v>152</v>
      </c>
      <c r="AU332" s="22" t="s">
        <v>81</v>
      </c>
      <c r="AY332" s="22" t="s">
        <v>150</v>
      </c>
      <c r="BE332" s="201">
        <f>IF(N332="základní",J332,0)</f>
        <v>0</v>
      </c>
      <c r="BF332" s="201">
        <f>IF(N332="snížená",J332,0)</f>
        <v>0</v>
      </c>
      <c r="BG332" s="201">
        <f>IF(N332="zákl. přenesená",J332,0)</f>
        <v>0</v>
      </c>
      <c r="BH332" s="201">
        <f>IF(N332="sníž. přenesená",J332,0)</f>
        <v>0</v>
      </c>
      <c r="BI332" s="201">
        <f>IF(N332="nulová",J332,0)</f>
        <v>0</v>
      </c>
      <c r="BJ332" s="22" t="s">
        <v>79</v>
      </c>
      <c r="BK332" s="201">
        <f>ROUND(I332*H332,2)</f>
        <v>0</v>
      </c>
      <c r="BL332" s="22" t="s">
        <v>157</v>
      </c>
      <c r="BM332" s="22" t="s">
        <v>543</v>
      </c>
    </row>
    <row r="333" spans="2:65" s="1" customFormat="1">
      <c r="B333" s="39"/>
      <c r="C333" s="61"/>
      <c r="D333" s="202" t="s">
        <v>159</v>
      </c>
      <c r="E333" s="61"/>
      <c r="F333" s="203" t="s">
        <v>542</v>
      </c>
      <c r="G333" s="61"/>
      <c r="H333" s="61"/>
      <c r="I333" s="161"/>
      <c r="J333" s="61"/>
      <c r="K333" s="61"/>
      <c r="L333" s="59"/>
      <c r="M333" s="204"/>
      <c r="N333" s="40"/>
      <c r="O333" s="40"/>
      <c r="P333" s="40"/>
      <c r="Q333" s="40"/>
      <c r="R333" s="40"/>
      <c r="S333" s="40"/>
      <c r="T333" s="76"/>
      <c r="AT333" s="22" t="s">
        <v>159</v>
      </c>
      <c r="AU333" s="22" t="s">
        <v>81</v>
      </c>
    </row>
    <row r="334" spans="2:65" s="1" customFormat="1" ht="22.9" customHeight="1">
      <c r="B334" s="39"/>
      <c r="C334" s="190" t="s">
        <v>544</v>
      </c>
      <c r="D334" s="190" t="s">
        <v>152</v>
      </c>
      <c r="E334" s="191" t="s">
        <v>545</v>
      </c>
      <c r="F334" s="192" t="s">
        <v>546</v>
      </c>
      <c r="G334" s="193" t="s">
        <v>155</v>
      </c>
      <c r="H334" s="194">
        <v>684</v>
      </c>
      <c r="I334" s="195"/>
      <c r="J334" s="196">
        <f>ROUND(I334*H334,2)</f>
        <v>0</v>
      </c>
      <c r="K334" s="192" t="s">
        <v>156</v>
      </c>
      <c r="L334" s="59"/>
      <c r="M334" s="197" t="s">
        <v>21</v>
      </c>
      <c r="N334" s="198" t="s">
        <v>42</v>
      </c>
      <c r="O334" s="40"/>
      <c r="P334" s="199">
        <f>O334*H334</f>
        <v>0</v>
      </c>
      <c r="Q334" s="199">
        <v>4.0000000000000003E-5</v>
      </c>
      <c r="R334" s="199">
        <f>Q334*H334</f>
        <v>2.7360000000000002E-2</v>
      </c>
      <c r="S334" s="199">
        <v>0</v>
      </c>
      <c r="T334" s="200">
        <f>S334*H334</f>
        <v>0</v>
      </c>
      <c r="AR334" s="22" t="s">
        <v>157</v>
      </c>
      <c r="AT334" s="22" t="s">
        <v>152</v>
      </c>
      <c r="AU334" s="22" t="s">
        <v>81</v>
      </c>
      <c r="AY334" s="22" t="s">
        <v>150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22" t="s">
        <v>79</v>
      </c>
      <c r="BK334" s="201">
        <f>ROUND(I334*H334,2)</f>
        <v>0</v>
      </c>
      <c r="BL334" s="22" t="s">
        <v>157</v>
      </c>
      <c r="BM334" s="22" t="s">
        <v>547</v>
      </c>
    </row>
    <row r="335" spans="2:65" s="1" customFormat="1">
      <c r="B335" s="39"/>
      <c r="C335" s="61"/>
      <c r="D335" s="202" t="s">
        <v>159</v>
      </c>
      <c r="E335" s="61"/>
      <c r="F335" s="203" t="s">
        <v>546</v>
      </c>
      <c r="G335" s="61"/>
      <c r="H335" s="61"/>
      <c r="I335" s="161"/>
      <c r="J335" s="61"/>
      <c r="K335" s="61"/>
      <c r="L335" s="59"/>
      <c r="M335" s="204"/>
      <c r="N335" s="40"/>
      <c r="O335" s="40"/>
      <c r="P335" s="40"/>
      <c r="Q335" s="40"/>
      <c r="R335" s="40"/>
      <c r="S335" s="40"/>
      <c r="T335" s="76"/>
      <c r="AT335" s="22" t="s">
        <v>159</v>
      </c>
      <c r="AU335" s="22" t="s">
        <v>81</v>
      </c>
    </row>
    <row r="336" spans="2:65" s="11" customFormat="1">
      <c r="B336" s="205"/>
      <c r="C336" s="206"/>
      <c r="D336" s="202" t="s">
        <v>161</v>
      </c>
      <c r="E336" s="207" t="s">
        <v>21</v>
      </c>
      <c r="F336" s="208" t="s">
        <v>548</v>
      </c>
      <c r="G336" s="206"/>
      <c r="H336" s="209">
        <v>684</v>
      </c>
      <c r="I336" s="210"/>
      <c r="J336" s="206"/>
      <c r="K336" s="206"/>
      <c r="L336" s="211"/>
      <c r="M336" s="212"/>
      <c r="N336" s="213"/>
      <c r="O336" s="213"/>
      <c r="P336" s="213"/>
      <c r="Q336" s="213"/>
      <c r="R336" s="213"/>
      <c r="S336" s="213"/>
      <c r="T336" s="214"/>
      <c r="AT336" s="215" t="s">
        <v>161</v>
      </c>
      <c r="AU336" s="215" t="s">
        <v>81</v>
      </c>
      <c r="AV336" s="11" t="s">
        <v>81</v>
      </c>
      <c r="AW336" s="11" t="s">
        <v>35</v>
      </c>
      <c r="AX336" s="11" t="s">
        <v>79</v>
      </c>
      <c r="AY336" s="215" t="s">
        <v>150</v>
      </c>
    </row>
    <row r="337" spans="2:65" s="1" customFormat="1" ht="14.45" customHeight="1">
      <c r="B337" s="39"/>
      <c r="C337" s="190" t="s">
        <v>549</v>
      </c>
      <c r="D337" s="190" t="s">
        <v>152</v>
      </c>
      <c r="E337" s="191" t="s">
        <v>550</v>
      </c>
      <c r="F337" s="192" t="s">
        <v>551</v>
      </c>
      <c r="G337" s="193" t="s">
        <v>214</v>
      </c>
      <c r="H337" s="194">
        <v>2</v>
      </c>
      <c r="I337" s="195"/>
      <c r="J337" s="196">
        <f>ROUND(I337*H337,2)</f>
        <v>0</v>
      </c>
      <c r="K337" s="192" t="s">
        <v>156</v>
      </c>
      <c r="L337" s="59"/>
      <c r="M337" s="197" t="s">
        <v>21</v>
      </c>
      <c r="N337" s="198" t="s">
        <v>42</v>
      </c>
      <c r="O337" s="40"/>
      <c r="P337" s="199">
        <f>O337*H337</f>
        <v>0</v>
      </c>
      <c r="Q337" s="199">
        <v>1.5469999999999999E-2</v>
      </c>
      <c r="R337" s="199">
        <f>Q337*H337</f>
        <v>3.0939999999999999E-2</v>
      </c>
      <c r="S337" s="199">
        <v>0</v>
      </c>
      <c r="T337" s="200">
        <f>S337*H337</f>
        <v>0</v>
      </c>
      <c r="AR337" s="22" t="s">
        <v>157</v>
      </c>
      <c r="AT337" s="22" t="s">
        <v>152</v>
      </c>
      <c r="AU337" s="22" t="s">
        <v>81</v>
      </c>
      <c r="AY337" s="22" t="s">
        <v>150</v>
      </c>
      <c r="BE337" s="201">
        <f>IF(N337="základní",J337,0)</f>
        <v>0</v>
      </c>
      <c r="BF337" s="201">
        <f>IF(N337="snížená",J337,0)</f>
        <v>0</v>
      </c>
      <c r="BG337" s="201">
        <f>IF(N337="zákl. přenesená",J337,0)</f>
        <v>0</v>
      </c>
      <c r="BH337" s="201">
        <f>IF(N337="sníž. přenesená",J337,0)</f>
        <v>0</v>
      </c>
      <c r="BI337" s="201">
        <f>IF(N337="nulová",J337,0)</f>
        <v>0</v>
      </c>
      <c r="BJ337" s="22" t="s">
        <v>79</v>
      </c>
      <c r="BK337" s="201">
        <f>ROUND(I337*H337,2)</f>
        <v>0</v>
      </c>
      <c r="BL337" s="22" t="s">
        <v>157</v>
      </c>
      <c r="BM337" s="22" t="s">
        <v>552</v>
      </c>
    </row>
    <row r="338" spans="2:65" s="1" customFormat="1">
      <c r="B338" s="39"/>
      <c r="C338" s="61"/>
      <c r="D338" s="202" t="s">
        <v>159</v>
      </c>
      <c r="E338" s="61"/>
      <c r="F338" s="203" t="s">
        <v>553</v>
      </c>
      <c r="G338" s="61"/>
      <c r="H338" s="61"/>
      <c r="I338" s="161"/>
      <c r="J338" s="61"/>
      <c r="K338" s="61"/>
      <c r="L338" s="59"/>
      <c r="M338" s="204"/>
      <c r="N338" s="40"/>
      <c r="O338" s="40"/>
      <c r="P338" s="40"/>
      <c r="Q338" s="40"/>
      <c r="R338" s="40"/>
      <c r="S338" s="40"/>
      <c r="T338" s="76"/>
      <c r="AT338" s="22" t="s">
        <v>159</v>
      </c>
      <c r="AU338" s="22" t="s">
        <v>81</v>
      </c>
    </row>
    <row r="339" spans="2:65" s="1" customFormat="1" ht="14.45" customHeight="1">
      <c r="B339" s="39"/>
      <c r="C339" s="216" t="s">
        <v>554</v>
      </c>
      <c r="D339" s="216" t="s">
        <v>206</v>
      </c>
      <c r="E339" s="217" t="s">
        <v>555</v>
      </c>
      <c r="F339" s="218" t="s">
        <v>556</v>
      </c>
      <c r="G339" s="219" t="s">
        <v>214</v>
      </c>
      <c r="H339" s="220">
        <v>2</v>
      </c>
      <c r="I339" s="221"/>
      <c r="J339" s="222">
        <f>ROUND(I339*H339,2)</f>
        <v>0</v>
      </c>
      <c r="K339" s="218" t="s">
        <v>21</v>
      </c>
      <c r="L339" s="223"/>
      <c r="M339" s="224" t="s">
        <v>21</v>
      </c>
      <c r="N339" s="225" t="s">
        <v>42</v>
      </c>
      <c r="O339" s="40"/>
      <c r="P339" s="199">
        <f>O339*H339</f>
        <v>0</v>
      </c>
      <c r="Q339" s="199">
        <v>2.2000000000000001E-3</v>
      </c>
      <c r="R339" s="199">
        <f>Q339*H339</f>
        <v>4.4000000000000003E-3</v>
      </c>
      <c r="S339" s="199">
        <v>0</v>
      </c>
      <c r="T339" s="200">
        <f>S339*H339</f>
        <v>0</v>
      </c>
      <c r="AR339" s="22" t="s">
        <v>194</v>
      </c>
      <c r="AT339" s="22" t="s">
        <v>206</v>
      </c>
      <c r="AU339" s="22" t="s">
        <v>81</v>
      </c>
      <c r="AY339" s="22" t="s">
        <v>150</v>
      </c>
      <c r="BE339" s="201">
        <f>IF(N339="základní",J339,0)</f>
        <v>0</v>
      </c>
      <c r="BF339" s="201">
        <f>IF(N339="snížená",J339,0)</f>
        <v>0</v>
      </c>
      <c r="BG339" s="201">
        <f>IF(N339="zákl. přenesená",J339,0)</f>
        <v>0</v>
      </c>
      <c r="BH339" s="201">
        <f>IF(N339="sníž. přenesená",J339,0)</f>
        <v>0</v>
      </c>
      <c r="BI339" s="201">
        <f>IF(N339="nulová",J339,0)</f>
        <v>0</v>
      </c>
      <c r="BJ339" s="22" t="s">
        <v>79</v>
      </c>
      <c r="BK339" s="201">
        <f>ROUND(I339*H339,2)</f>
        <v>0</v>
      </c>
      <c r="BL339" s="22" t="s">
        <v>157</v>
      </c>
      <c r="BM339" s="22" t="s">
        <v>557</v>
      </c>
    </row>
    <row r="340" spans="2:65" s="1" customFormat="1">
      <c r="B340" s="39"/>
      <c r="C340" s="61"/>
      <c r="D340" s="202" t="s">
        <v>159</v>
      </c>
      <c r="E340" s="61"/>
      <c r="F340" s="203" t="s">
        <v>556</v>
      </c>
      <c r="G340" s="61"/>
      <c r="H340" s="61"/>
      <c r="I340" s="161"/>
      <c r="J340" s="61"/>
      <c r="K340" s="61"/>
      <c r="L340" s="59"/>
      <c r="M340" s="204"/>
      <c r="N340" s="40"/>
      <c r="O340" s="40"/>
      <c r="P340" s="40"/>
      <c r="Q340" s="40"/>
      <c r="R340" s="40"/>
      <c r="S340" s="40"/>
      <c r="T340" s="76"/>
      <c r="AT340" s="22" t="s">
        <v>159</v>
      </c>
      <c r="AU340" s="22" t="s">
        <v>81</v>
      </c>
    </row>
    <row r="341" spans="2:65" s="1" customFormat="1" ht="22.9" customHeight="1">
      <c r="B341" s="39"/>
      <c r="C341" s="190" t="s">
        <v>558</v>
      </c>
      <c r="D341" s="190" t="s">
        <v>152</v>
      </c>
      <c r="E341" s="191" t="s">
        <v>559</v>
      </c>
      <c r="F341" s="192" t="s">
        <v>560</v>
      </c>
      <c r="G341" s="193" t="s">
        <v>214</v>
      </c>
      <c r="H341" s="194">
        <v>5</v>
      </c>
      <c r="I341" s="195"/>
      <c r="J341" s="196">
        <f>ROUND(I341*H341,2)</f>
        <v>0</v>
      </c>
      <c r="K341" s="192" t="s">
        <v>156</v>
      </c>
      <c r="L341" s="59"/>
      <c r="M341" s="197" t="s">
        <v>21</v>
      </c>
      <c r="N341" s="198" t="s">
        <v>42</v>
      </c>
      <c r="O341" s="40"/>
      <c r="P341" s="199">
        <f>O341*H341</f>
        <v>0</v>
      </c>
      <c r="Q341" s="199">
        <v>4.6800000000000001E-3</v>
      </c>
      <c r="R341" s="199">
        <f>Q341*H341</f>
        <v>2.3400000000000001E-2</v>
      </c>
      <c r="S341" s="199">
        <v>0</v>
      </c>
      <c r="T341" s="200">
        <f>S341*H341</f>
        <v>0</v>
      </c>
      <c r="AR341" s="22" t="s">
        <v>157</v>
      </c>
      <c r="AT341" s="22" t="s">
        <v>152</v>
      </c>
      <c r="AU341" s="22" t="s">
        <v>81</v>
      </c>
      <c r="AY341" s="22" t="s">
        <v>150</v>
      </c>
      <c r="BE341" s="201">
        <f>IF(N341="základní",J341,0)</f>
        <v>0</v>
      </c>
      <c r="BF341" s="201">
        <f>IF(N341="snížená",J341,0)</f>
        <v>0</v>
      </c>
      <c r="BG341" s="201">
        <f>IF(N341="zákl. přenesená",J341,0)</f>
        <v>0</v>
      </c>
      <c r="BH341" s="201">
        <f>IF(N341="sníž. přenesená",J341,0)</f>
        <v>0</v>
      </c>
      <c r="BI341" s="201">
        <f>IF(N341="nulová",J341,0)</f>
        <v>0</v>
      </c>
      <c r="BJ341" s="22" t="s">
        <v>79</v>
      </c>
      <c r="BK341" s="201">
        <f>ROUND(I341*H341,2)</f>
        <v>0</v>
      </c>
      <c r="BL341" s="22" t="s">
        <v>157</v>
      </c>
      <c r="BM341" s="22" t="s">
        <v>561</v>
      </c>
    </row>
    <row r="342" spans="2:65" s="1" customFormat="1" ht="27">
      <c r="B342" s="39"/>
      <c r="C342" s="61"/>
      <c r="D342" s="202" t="s">
        <v>159</v>
      </c>
      <c r="E342" s="61"/>
      <c r="F342" s="203" t="s">
        <v>562</v>
      </c>
      <c r="G342" s="61"/>
      <c r="H342" s="61"/>
      <c r="I342" s="161"/>
      <c r="J342" s="61"/>
      <c r="K342" s="61"/>
      <c r="L342" s="59"/>
      <c r="M342" s="204"/>
      <c r="N342" s="40"/>
      <c r="O342" s="40"/>
      <c r="P342" s="40"/>
      <c r="Q342" s="40"/>
      <c r="R342" s="40"/>
      <c r="S342" s="40"/>
      <c r="T342" s="76"/>
      <c r="AT342" s="22" t="s">
        <v>159</v>
      </c>
      <c r="AU342" s="22" t="s">
        <v>81</v>
      </c>
    </row>
    <row r="343" spans="2:65" s="11" customFormat="1">
      <c r="B343" s="205"/>
      <c r="C343" s="206"/>
      <c r="D343" s="202" t="s">
        <v>161</v>
      </c>
      <c r="E343" s="207" t="s">
        <v>21</v>
      </c>
      <c r="F343" s="208" t="s">
        <v>563</v>
      </c>
      <c r="G343" s="206"/>
      <c r="H343" s="209">
        <v>5</v>
      </c>
      <c r="I343" s="210"/>
      <c r="J343" s="206"/>
      <c r="K343" s="206"/>
      <c r="L343" s="211"/>
      <c r="M343" s="212"/>
      <c r="N343" s="213"/>
      <c r="O343" s="213"/>
      <c r="P343" s="213"/>
      <c r="Q343" s="213"/>
      <c r="R343" s="213"/>
      <c r="S343" s="213"/>
      <c r="T343" s="214"/>
      <c r="AT343" s="215" t="s">
        <v>161</v>
      </c>
      <c r="AU343" s="215" t="s">
        <v>81</v>
      </c>
      <c r="AV343" s="11" t="s">
        <v>81</v>
      </c>
      <c r="AW343" s="11" t="s">
        <v>35</v>
      </c>
      <c r="AX343" s="11" t="s">
        <v>71</v>
      </c>
      <c r="AY343" s="215" t="s">
        <v>150</v>
      </c>
    </row>
    <row r="344" spans="2:65" s="12" customFormat="1">
      <c r="B344" s="226"/>
      <c r="C344" s="227"/>
      <c r="D344" s="202" t="s">
        <v>161</v>
      </c>
      <c r="E344" s="228" t="s">
        <v>21</v>
      </c>
      <c r="F344" s="229" t="s">
        <v>234</v>
      </c>
      <c r="G344" s="227"/>
      <c r="H344" s="230">
        <v>5</v>
      </c>
      <c r="I344" s="231"/>
      <c r="J344" s="227"/>
      <c r="K344" s="227"/>
      <c r="L344" s="232"/>
      <c r="M344" s="233"/>
      <c r="N344" s="234"/>
      <c r="O344" s="234"/>
      <c r="P344" s="234"/>
      <c r="Q344" s="234"/>
      <c r="R344" s="234"/>
      <c r="S344" s="234"/>
      <c r="T344" s="235"/>
      <c r="AT344" s="236" t="s">
        <v>161</v>
      </c>
      <c r="AU344" s="236" t="s">
        <v>81</v>
      </c>
      <c r="AV344" s="12" t="s">
        <v>157</v>
      </c>
      <c r="AW344" s="12" t="s">
        <v>35</v>
      </c>
      <c r="AX344" s="12" t="s">
        <v>79</v>
      </c>
      <c r="AY344" s="236" t="s">
        <v>150</v>
      </c>
    </row>
    <row r="345" spans="2:65" s="1" customFormat="1" ht="14.45" customHeight="1">
      <c r="B345" s="39"/>
      <c r="C345" s="216" t="s">
        <v>564</v>
      </c>
      <c r="D345" s="216" t="s">
        <v>206</v>
      </c>
      <c r="E345" s="217" t="s">
        <v>565</v>
      </c>
      <c r="F345" s="218" t="s">
        <v>566</v>
      </c>
      <c r="G345" s="219" t="s">
        <v>214</v>
      </c>
      <c r="H345" s="220">
        <v>4</v>
      </c>
      <c r="I345" s="221"/>
      <c r="J345" s="222">
        <f>ROUND(I345*H345,2)</f>
        <v>0</v>
      </c>
      <c r="K345" s="218" t="s">
        <v>21</v>
      </c>
      <c r="L345" s="223"/>
      <c r="M345" s="224" t="s">
        <v>21</v>
      </c>
      <c r="N345" s="225" t="s">
        <v>42</v>
      </c>
      <c r="O345" s="40"/>
      <c r="P345" s="199">
        <f>O345*H345</f>
        <v>0</v>
      </c>
      <c r="Q345" s="199">
        <v>4.1000000000000002E-2</v>
      </c>
      <c r="R345" s="199">
        <f>Q345*H345</f>
        <v>0.16400000000000001</v>
      </c>
      <c r="S345" s="199">
        <v>0</v>
      </c>
      <c r="T345" s="200">
        <f>S345*H345</f>
        <v>0</v>
      </c>
      <c r="AR345" s="22" t="s">
        <v>194</v>
      </c>
      <c r="AT345" s="22" t="s">
        <v>206</v>
      </c>
      <c r="AU345" s="22" t="s">
        <v>81</v>
      </c>
      <c r="AY345" s="22" t="s">
        <v>150</v>
      </c>
      <c r="BE345" s="201">
        <f>IF(N345="základní",J345,0)</f>
        <v>0</v>
      </c>
      <c r="BF345" s="201">
        <f>IF(N345="snížená",J345,0)</f>
        <v>0</v>
      </c>
      <c r="BG345" s="201">
        <f>IF(N345="zákl. přenesená",J345,0)</f>
        <v>0</v>
      </c>
      <c r="BH345" s="201">
        <f>IF(N345="sníž. přenesená",J345,0)</f>
        <v>0</v>
      </c>
      <c r="BI345" s="201">
        <f>IF(N345="nulová",J345,0)</f>
        <v>0</v>
      </c>
      <c r="BJ345" s="22" t="s">
        <v>79</v>
      </c>
      <c r="BK345" s="201">
        <f>ROUND(I345*H345,2)</f>
        <v>0</v>
      </c>
      <c r="BL345" s="22" t="s">
        <v>157</v>
      </c>
      <c r="BM345" s="22" t="s">
        <v>567</v>
      </c>
    </row>
    <row r="346" spans="2:65" s="1" customFormat="1" ht="27">
      <c r="B346" s="39"/>
      <c r="C346" s="61"/>
      <c r="D346" s="202" t="s">
        <v>159</v>
      </c>
      <c r="E346" s="61"/>
      <c r="F346" s="203" t="s">
        <v>568</v>
      </c>
      <c r="G346" s="61"/>
      <c r="H346" s="61"/>
      <c r="I346" s="161"/>
      <c r="J346" s="61"/>
      <c r="K346" s="61"/>
      <c r="L346" s="59"/>
      <c r="M346" s="204"/>
      <c r="N346" s="40"/>
      <c r="O346" s="40"/>
      <c r="P346" s="40"/>
      <c r="Q346" s="40"/>
      <c r="R346" s="40"/>
      <c r="S346" s="40"/>
      <c r="T346" s="76"/>
      <c r="AT346" s="22" t="s">
        <v>159</v>
      </c>
      <c r="AU346" s="22" t="s">
        <v>81</v>
      </c>
    </row>
    <row r="347" spans="2:65" s="1" customFormat="1" ht="14.45" customHeight="1">
      <c r="B347" s="39"/>
      <c r="C347" s="216" t="s">
        <v>569</v>
      </c>
      <c r="D347" s="216" t="s">
        <v>206</v>
      </c>
      <c r="E347" s="217" t="s">
        <v>570</v>
      </c>
      <c r="F347" s="218" t="s">
        <v>571</v>
      </c>
      <c r="G347" s="219" t="s">
        <v>214</v>
      </c>
      <c r="H347" s="220">
        <v>1</v>
      </c>
      <c r="I347" s="221"/>
      <c r="J347" s="222">
        <f>ROUND(I347*H347,2)</f>
        <v>0</v>
      </c>
      <c r="K347" s="218" t="s">
        <v>21</v>
      </c>
      <c r="L347" s="223"/>
      <c r="M347" s="224" t="s">
        <v>21</v>
      </c>
      <c r="N347" s="225" t="s">
        <v>42</v>
      </c>
      <c r="O347" s="40"/>
      <c r="P347" s="199">
        <f>O347*H347</f>
        <v>0</v>
      </c>
      <c r="Q347" s="199">
        <v>4.1000000000000002E-2</v>
      </c>
      <c r="R347" s="199">
        <f>Q347*H347</f>
        <v>4.1000000000000002E-2</v>
      </c>
      <c r="S347" s="199">
        <v>0</v>
      </c>
      <c r="T347" s="200">
        <f>S347*H347</f>
        <v>0</v>
      </c>
      <c r="AR347" s="22" t="s">
        <v>194</v>
      </c>
      <c r="AT347" s="22" t="s">
        <v>206</v>
      </c>
      <c r="AU347" s="22" t="s">
        <v>81</v>
      </c>
      <c r="AY347" s="22" t="s">
        <v>150</v>
      </c>
      <c r="BE347" s="201">
        <f>IF(N347="základní",J347,0)</f>
        <v>0</v>
      </c>
      <c r="BF347" s="201">
        <f>IF(N347="snížená",J347,0)</f>
        <v>0</v>
      </c>
      <c r="BG347" s="201">
        <f>IF(N347="zákl. přenesená",J347,0)</f>
        <v>0</v>
      </c>
      <c r="BH347" s="201">
        <f>IF(N347="sníž. přenesená",J347,0)</f>
        <v>0</v>
      </c>
      <c r="BI347" s="201">
        <f>IF(N347="nulová",J347,0)</f>
        <v>0</v>
      </c>
      <c r="BJ347" s="22" t="s">
        <v>79</v>
      </c>
      <c r="BK347" s="201">
        <f>ROUND(I347*H347,2)</f>
        <v>0</v>
      </c>
      <c r="BL347" s="22" t="s">
        <v>157</v>
      </c>
      <c r="BM347" s="22" t="s">
        <v>572</v>
      </c>
    </row>
    <row r="348" spans="2:65" s="1" customFormat="1">
      <c r="B348" s="39"/>
      <c r="C348" s="61"/>
      <c r="D348" s="202" t="s">
        <v>159</v>
      </c>
      <c r="E348" s="61"/>
      <c r="F348" s="203" t="s">
        <v>571</v>
      </c>
      <c r="G348" s="61"/>
      <c r="H348" s="61"/>
      <c r="I348" s="161"/>
      <c r="J348" s="61"/>
      <c r="K348" s="61"/>
      <c r="L348" s="59"/>
      <c r="M348" s="204"/>
      <c r="N348" s="40"/>
      <c r="O348" s="40"/>
      <c r="P348" s="40"/>
      <c r="Q348" s="40"/>
      <c r="R348" s="40"/>
      <c r="S348" s="40"/>
      <c r="T348" s="76"/>
      <c r="AT348" s="22" t="s">
        <v>159</v>
      </c>
      <c r="AU348" s="22" t="s">
        <v>81</v>
      </c>
    </row>
    <row r="349" spans="2:65" s="1" customFormat="1" ht="22.9" customHeight="1">
      <c r="B349" s="39"/>
      <c r="C349" s="190" t="s">
        <v>573</v>
      </c>
      <c r="D349" s="190" t="s">
        <v>152</v>
      </c>
      <c r="E349" s="191" t="s">
        <v>574</v>
      </c>
      <c r="F349" s="192" t="s">
        <v>575</v>
      </c>
      <c r="G349" s="193" t="s">
        <v>214</v>
      </c>
      <c r="H349" s="194">
        <v>55</v>
      </c>
      <c r="I349" s="195"/>
      <c r="J349" s="196">
        <f>ROUND(I349*H349,2)</f>
        <v>0</v>
      </c>
      <c r="K349" s="192" t="s">
        <v>156</v>
      </c>
      <c r="L349" s="59"/>
      <c r="M349" s="197" t="s">
        <v>21</v>
      </c>
      <c r="N349" s="198" t="s">
        <v>42</v>
      </c>
      <c r="O349" s="40"/>
      <c r="P349" s="199">
        <f>O349*H349</f>
        <v>0</v>
      </c>
      <c r="Q349" s="199">
        <v>1.0000000000000001E-5</v>
      </c>
      <c r="R349" s="199">
        <f>Q349*H349</f>
        <v>5.5000000000000003E-4</v>
      </c>
      <c r="S349" s="199">
        <v>0</v>
      </c>
      <c r="T349" s="200">
        <f>S349*H349</f>
        <v>0</v>
      </c>
      <c r="AR349" s="22" t="s">
        <v>157</v>
      </c>
      <c r="AT349" s="22" t="s">
        <v>152</v>
      </c>
      <c r="AU349" s="22" t="s">
        <v>81</v>
      </c>
      <c r="AY349" s="22" t="s">
        <v>150</v>
      </c>
      <c r="BE349" s="201">
        <f>IF(N349="základní",J349,0)</f>
        <v>0</v>
      </c>
      <c r="BF349" s="201">
        <f>IF(N349="snížená",J349,0)</f>
        <v>0</v>
      </c>
      <c r="BG349" s="201">
        <f>IF(N349="zákl. přenesená",J349,0)</f>
        <v>0</v>
      </c>
      <c r="BH349" s="201">
        <f>IF(N349="sníž. přenesená",J349,0)</f>
        <v>0</v>
      </c>
      <c r="BI349" s="201">
        <f>IF(N349="nulová",J349,0)</f>
        <v>0</v>
      </c>
      <c r="BJ349" s="22" t="s">
        <v>79</v>
      </c>
      <c r="BK349" s="201">
        <f>ROUND(I349*H349,2)</f>
        <v>0</v>
      </c>
      <c r="BL349" s="22" t="s">
        <v>157</v>
      </c>
      <c r="BM349" s="22" t="s">
        <v>576</v>
      </c>
    </row>
    <row r="350" spans="2:65" s="1" customFormat="1" ht="27">
      <c r="B350" s="39"/>
      <c r="C350" s="61"/>
      <c r="D350" s="202" t="s">
        <v>159</v>
      </c>
      <c r="E350" s="61"/>
      <c r="F350" s="203" t="s">
        <v>577</v>
      </c>
      <c r="G350" s="61"/>
      <c r="H350" s="61"/>
      <c r="I350" s="161"/>
      <c r="J350" s="61"/>
      <c r="K350" s="61"/>
      <c r="L350" s="59"/>
      <c r="M350" s="204"/>
      <c r="N350" s="40"/>
      <c r="O350" s="40"/>
      <c r="P350" s="40"/>
      <c r="Q350" s="40"/>
      <c r="R350" s="40"/>
      <c r="S350" s="40"/>
      <c r="T350" s="76"/>
      <c r="AT350" s="22" t="s">
        <v>159</v>
      </c>
      <c r="AU350" s="22" t="s">
        <v>81</v>
      </c>
    </row>
    <row r="351" spans="2:65" s="1" customFormat="1" ht="22.9" customHeight="1">
      <c r="B351" s="39"/>
      <c r="C351" s="190" t="s">
        <v>578</v>
      </c>
      <c r="D351" s="190" t="s">
        <v>152</v>
      </c>
      <c r="E351" s="191" t="s">
        <v>579</v>
      </c>
      <c r="F351" s="192" t="s">
        <v>580</v>
      </c>
      <c r="G351" s="193" t="s">
        <v>214</v>
      </c>
      <c r="H351" s="194">
        <v>14</v>
      </c>
      <c r="I351" s="195"/>
      <c r="J351" s="196">
        <f>ROUND(I351*H351,2)</f>
        <v>0</v>
      </c>
      <c r="K351" s="192" t="s">
        <v>156</v>
      </c>
      <c r="L351" s="59"/>
      <c r="M351" s="197" t="s">
        <v>21</v>
      </c>
      <c r="N351" s="198" t="s">
        <v>42</v>
      </c>
      <c r="O351" s="40"/>
      <c r="P351" s="199">
        <f>O351*H351</f>
        <v>0</v>
      </c>
      <c r="Q351" s="199">
        <v>2.0000000000000002E-5</v>
      </c>
      <c r="R351" s="199">
        <f>Q351*H351</f>
        <v>2.8000000000000003E-4</v>
      </c>
      <c r="S351" s="199">
        <v>0</v>
      </c>
      <c r="T351" s="200">
        <f>S351*H351</f>
        <v>0</v>
      </c>
      <c r="AR351" s="22" t="s">
        <v>157</v>
      </c>
      <c r="AT351" s="22" t="s">
        <v>152</v>
      </c>
      <c r="AU351" s="22" t="s">
        <v>81</v>
      </c>
      <c r="AY351" s="22" t="s">
        <v>150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22" t="s">
        <v>79</v>
      </c>
      <c r="BK351" s="201">
        <f>ROUND(I351*H351,2)</f>
        <v>0</v>
      </c>
      <c r="BL351" s="22" t="s">
        <v>157</v>
      </c>
      <c r="BM351" s="22" t="s">
        <v>581</v>
      </c>
    </row>
    <row r="352" spans="2:65" s="1" customFormat="1" ht="27">
      <c r="B352" s="39"/>
      <c r="C352" s="61"/>
      <c r="D352" s="202" t="s">
        <v>159</v>
      </c>
      <c r="E352" s="61"/>
      <c r="F352" s="203" t="s">
        <v>582</v>
      </c>
      <c r="G352" s="61"/>
      <c r="H352" s="61"/>
      <c r="I352" s="161"/>
      <c r="J352" s="61"/>
      <c r="K352" s="61"/>
      <c r="L352" s="59"/>
      <c r="M352" s="204"/>
      <c r="N352" s="40"/>
      <c r="O352" s="40"/>
      <c r="P352" s="40"/>
      <c r="Q352" s="40"/>
      <c r="R352" s="40"/>
      <c r="S352" s="40"/>
      <c r="T352" s="76"/>
      <c r="AT352" s="22" t="s">
        <v>159</v>
      </c>
      <c r="AU352" s="22" t="s">
        <v>81</v>
      </c>
    </row>
    <row r="353" spans="2:65" s="1" customFormat="1" ht="14.45" customHeight="1">
      <c r="B353" s="39"/>
      <c r="C353" s="190" t="s">
        <v>583</v>
      </c>
      <c r="D353" s="190" t="s">
        <v>152</v>
      </c>
      <c r="E353" s="191" t="s">
        <v>584</v>
      </c>
      <c r="F353" s="192" t="s">
        <v>585</v>
      </c>
      <c r="G353" s="193" t="s">
        <v>214</v>
      </c>
      <c r="H353" s="194">
        <v>55</v>
      </c>
      <c r="I353" s="195"/>
      <c r="J353" s="196">
        <f>ROUND(I353*H353,2)</f>
        <v>0</v>
      </c>
      <c r="K353" s="192" t="s">
        <v>156</v>
      </c>
      <c r="L353" s="59"/>
      <c r="M353" s="197" t="s">
        <v>21</v>
      </c>
      <c r="N353" s="198" t="s">
        <v>42</v>
      </c>
      <c r="O353" s="40"/>
      <c r="P353" s="199">
        <f>O353*H353</f>
        <v>0</v>
      </c>
      <c r="Q353" s="199">
        <v>2.5000000000000001E-4</v>
      </c>
      <c r="R353" s="199">
        <f>Q353*H353</f>
        <v>1.375E-2</v>
      </c>
      <c r="S353" s="199">
        <v>0</v>
      </c>
      <c r="T353" s="200">
        <f>S353*H353</f>
        <v>0</v>
      </c>
      <c r="AR353" s="22" t="s">
        <v>157</v>
      </c>
      <c r="AT353" s="22" t="s">
        <v>152</v>
      </c>
      <c r="AU353" s="22" t="s">
        <v>81</v>
      </c>
      <c r="AY353" s="22" t="s">
        <v>150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22" t="s">
        <v>79</v>
      </c>
      <c r="BK353" s="201">
        <f>ROUND(I353*H353,2)</f>
        <v>0</v>
      </c>
      <c r="BL353" s="22" t="s">
        <v>157</v>
      </c>
      <c r="BM353" s="22" t="s">
        <v>586</v>
      </c>
    </row>
    <row r="354" spans="2:65" s="1" customFormat="1" ht="27">
      <c r="B354" s="39"/>
      <c r="C354" s="61"/>
      <c r="D354" s="202" t="s">
        <v>159</v>
      </c>
      <c r="E354" s="61"/>
      <c r="F354" s="203" t="s">
        <v>587</v>
      </c>
      <c r="G354" s="61"/>
      <c r="H354" s="61"/>
      <c r="I354" s="161"/>
      <c r="J354" s="61"/>
      <c r="K354" s="61"/>
      <c r="L354" s="59"/>
      <c r="M354" s="204"/>
      <c r="N354" s="40"/>
      <c r="O354" s="40"/>
      <c r="P354" s="40"/>
      <c r="Q354" s="40"/>
      <c r="R354" s="40"/>
      <c r="S354" s="40"/>
      <c r="T354" s="76"/>
      <c r="AT354" s="22" t="s">
        <v>159</v>
      </c>
      <c r="AU354" s="22" t="s">
        <v>81</v>
      </c>
    </row>
    <row r="355" spans="2:65" s="1" customFormat="1" ht="14.45" customHeight="1">
      <c r="B355" s="39"/>
      <c r="C355" s="190" t="s">
        <v>588</v>
      </c>
      <c r="D355" s="190" t="s">
        <v>152</v>
      </c>
      <c r="E355" s="191" t="s">
        <v>589</v>
      </c>
      <c r="F355" s="192" t="s">
        <v>590</v>
      </c>
      <c r="G355" s="193" t="s">
        <v>214</v>
      </c>
      <c r="H355" s="194">
        <v>14</v>
      </c>
      <c r="I355" s="195"/>
      <c r="J355" s="196">
        <f>ROUND(I355*H355,2)</f>
        <v>0</v>
      </c>
      <c r="K355" s="192" t="s">
        <v>156</v>
      </c>
      <c r="L355" s="59"/>
      <c r="M355" s="197" t="s">
        <v>21</v>
      </c>
      <c r="N355" s="198" t="s">
        <v>42</v>
      </c>
      <c r="O355" s="40"/>
      <c r="P355" s="199">
        <f>O355*H355</f>
        <v>0</v>
      </c>
      <c r="Q355" s="199">
        <v>3.2000000000000003E-4</v>
      </c>
      <c r="R355" s="199">
        <f>Q355*H355</f>
        <v>4.4800000000000005E-3</v>
      </c>
      <c r="S355" s="199">
        <v>0</v>
      </c>
      <c r="T355" s="200">
        <f>S355*H355</f>
        <v>0</v>
      </c>
      <c r="AR355" s="22" t="s">
        <v>157</v>
      </c>
      <c r="AT355" s="22" t="s">
        <v>152</v>
      </c>
      <c r="AU355" s="22" t="s">
        <v>81</v>
      </c>
      <c r="AY355" s="22" t="s">
        <v>150</v>
      </c>
      <c r="BE355" s="201">
        <f>IF(N355="základní",J355,0)</f>
        <v>0</v>
      </c>
      <c r="BF355" s="201">
        <f>IF(N355="snížená",J355,0)</f>
        <v>0</v>
      </c>
      <c r="BG355" s="201">
        <f>IF(N355="zákl. přenesená",J355,0)</f>
        <v>0</v>
      </c>
      <c r="BH355" s="201">
        <f>IF(N355="sníž. přenesená",J355,0)</f>
        <v>0</v>
      </c>
      <c r="BI355" s="201">
        <f>IF(N355="nulová",J355,0)</f>
        <v>0</v>
      </c>
      <c r="BJ355" s="22" t="s">
        <v>79</v>
      </c>
      <c r="BK355" s="201">
        <f>ROUND(I355*H355,2)</f>
        <v>0</v>
      </c>
      <c r="BL355" s="22" t="s">
        <v>157</v>
      </c>
      <c r="BM355" s="22" t="s">
        <v>591</v>
      </c>
    </row>
    <row r="356" spans="2:65" s="1" customFormat="1" ht="27">
      <c r="B356" s="39"/>
      <c r="C356" s="61"/>
      <c r="D356" s="202" t="s">
        <v>159</v>
      </c>
      <c r="E356" s="61"/>
      <c r="F356" s="203" t="s">
        <v>592</v>
      </c>
      <c r="G356" s="61"/>
      <c r="H356" s="61"/>
      <c r="I356" s="161"/>
      <c r="J356" s="61"/>
      <c r="K356" s="61"/>
      <c r="L356" s="59"/>
      <c r="M356" s="204"/>
      <c r="N356" s="40"/>
      <c r="O356" s="40"/>
      <c r="P356" s="40"/>
      <c r="Q356" s="40"/>
      <c r="R356" s="40"/>
      <c r="S356" s="40"/>
      <c r="T356" s="76"/>
      <c r="AT356" s="22" t="s">
        <v>159</v>
      </c>
      <c r="AU356" s="22" t="s">
        <v>81</v>
      </c>
    </row>
    <row r="357" spans="2:65" s="1" customFormat="1" ht="14.45" customHeight="1">
      <c r="B357" s="39"/>
      <c r="C357" s="190" t="s">
        <v>593</v>
      </c>
      <c r="D357" s="190" t="s">
        <v>152</v>
      </c>
      <c r="E357" s="191" t="s">
        <v>594</v>
      </c>
      <c r="F357" s="192" t="s">
        <v>595</v>
      </c>
      <c r="G357" s="193" t="s">
        <v>171</v>
      </c>
      <c r="H357" s="194">
        <v>0.39</v>
      </c>
      <c r="I357" s="195"/>
      <c r="J357" s="196">
        <f>ROUND(I357*H357,2)</f>
        <v>0</v>
      </c>
      <c r="K357" s="192" t="s">
        <v>156</v>
      </c>
      <c r="L357" s="59"/>
      <c r="M357" s="197" t="s">
        <v>21</v>
      </c>
      <c r="N357" s="198" t="s">
        <v>42</v>
      </c>
      <c r="O357" s="40"/>
      <c r="P357" s="199">
        <f>O357*H357</f>
        <v>0</v>
      </c>
      <c r="Q357" s="199">
        <v>0</v>
      </c>
      <c r="R357" s="199">
        <f>Q357*H357</f>
        <v>0</v>
      </c>
      <c r="S357" s="199">
        <v>2</v>
      </c>
      <c r="T357" s="200">
        <f>S357*H357</f>
        <v>0.78</v>
      </c>
      <c r="AR357" s="22" t="s">
        <v>157</v>
      </c>
      <c r="AT357" s="22" t="s">
        <v>152</v>
      </c>
      <c r="AU357" s="22" t="s">
        <v>81</v>
      </c>
      <c r="AY357" s="22" t="s">
        <v>150</v>
      </c>
      <c r="BE357" s="201">
        <f>IF(N357="základní",J357,0)</f>
        <v>0</v>
      </c>
      <c r="BF357" s="201">
        <f>IF(N357="snížená",J357,0)</f>
        <v>0</v>
      </c>
      <c r="BG357" s="201">
        <f>IF(N357="zákl. přenesená",J357,0)</f>
        <v>0</v>
      </c>
      <c r="BH357" s="201">
        <f>IF(N357="sníž. přenesená",J357,0)</f>
        <v>0</v>
      </c>
      <c r="BI357" s="201">
        <f>IF(N357="nulová",J357,0)</f>
        <v>0</v>
      </c>
      <c r="BJ357" s="22" t="s">
        <v>79</v>
      </c>
      <c r="BK357" s="201">
        <f>ROUND(I357*H357,2)</f>
        <v>0</v>
      </c>
      <c r="BL357" s="22" t="s">
        <v>157</v>
      </c>
      <c r="BM357" s="22" t="s">
        <v>596</v>
      </c>
    </row>
    <row r="358" spans="2:65" s="1" customFormat="1">
      <c r="B358" s="39"/>
      <c r="C358" s="61"/>
      <c r="D358" s="202" t="s">
        <v>159</v>
      </c>
      <c r="E358" s="61"/>
      <c r="F358" s="203" t="s">
        <v>597</v>
      </c>
      <c r="G358" s="61"/>
      <c r="H358" s="61"/>
      <c r="I358" s="161"/>
      <c r="J358" s="61"/>
      <c r="K358" s="61"/>
      <c r="L358" s="59"/>
      <c r="M358" s="204"/>
      <c r="N358" s="40"/>
      <c r="O358" s="40"/>
      <c r="P358" s="40"/>
      <c r="Q358" s="40"/>
      <c r="R358" s="40"/>
      <c r="S358" s="40"/>
      <c r="T358" s="76"/>
      <c r="AT358" s="22" t="s">
        <v>159</v>
      </c>
      <c r="AU358" s="22" t="s">
        <v>81</v>
      </c>
    </row>
    <row r="359" spans="2:65" s="11" customFormat="1">
      <c r="B359" s="205"/>
      <c r="C359" s="206"/>
      <c r="D359" s="202" t="s">
        <v>161</v>
      </c>
      <c r="E359" s="207" t="s">
        <v>21</v>
      </c>
      <c r="F359" s="208" t="s">
        <v>598</v>
      </c>
      <c r="G359" s="206"/>
      <c r="H359" s="209">
        <v>0.39</v>
      </c>
      <c r="I359" s="210"/>
      <c r="J359" s="206"/>
      <c r="K359" s="206"/>
      <c r="L359" s="211"/>
      <c r="M359" s="212"/>
      <c r="N359" s="213"/>
      <c r="O359" s="213"/>
      <c r="P359" s="213"/>
      <c r="Q359" s="213"/>
      <c r="R359" s="213"/>
      <c r="S359" s="213"/>
      <c r="T359" s="214"/>
      <c r="AT359" s="215" t="s">
        <v>161</v>
      </c>
      <c r="AU359" s="215" t="s">
        <v>81</v>
      </c>
      <c r="AV359" s="11" t="s">
        <v>81</v>
      </c>
      <c r="AW359" s="11" t="s">
        <v>35</v>
      </c>
      <c r="AX359" s="11" t="s">
        <v>79</v>
      </c>
      <c r="AY359" s="215" t="s">
        <v>150</v>
      </c>
    </row>
    <row r="360" spans="2:65" s="1" customFormat="1" ht="22.9" customHeight="1">
      <c r="B360" s="39"/>
      <c r="C360" s="190" t="s">
        <v>599</v>
      </c>
      <c r="D360" s="190" t="s">
        <v>152</v>
      </c>
      <c r="E360" s="191" t="s">
        <v>600</v>
      </c>
      <c r="F360" s="192" t="s">
        <v>601</v>
      </c>
      <c r="G360" s="193" t="s">
        <v>171</v>
      </c>
      <c r="H360" s="194">
        <v>2.016</v>
      </c>
      <c r="I360" s="195"/>
      <c r="J360" s="196">
        <f>ROUND(I360*H360,2)</f>
        <v>0</v>
      </c>
      <c r="K360" s="192" t="s">
        <v>156</v>
      </c>
      <c r="L360" s="59"/>
      <c r="M360" s="197" t="s">
        <v>21</v>
      </c>
      <c r="N360" s="198" t="s">
        <v>42</v>
      </c>
      <c r="O360" s="40"/>
      <c r="P360" s="199">
        <f>O360*H360</f>
        <v>0</v>
      </c>
      <c r="Q360" s="199">
        <v>0</v>
      </c>
      <c r="R360" s="199">
        <f>Q360*H360</f>
        <v>0</v>
      </c>
      <c r="S360" s="199">
        <v>1.8</v>
      </c>
      <c r="T360" s="200">
        <f>S360*H360</f>
        <v>3.6288</v>
      </c>
      <c r="AR360" s="22" t="s">
        <v>157</v>
      </c>
      <c r="AT360" s="22" t="s">
        <v>152</v>
      </c>
      <c r="AU360" s="22" t="s">
        <v>81</v>
      </c>
      <c r="AY360" s="22" t="s">
        <v>150</v>
      </c>
      <c r="BE360" s="201">
        <f>IF(N360="základní",J360,0)</f>
        <v>0</v>
      </c>
      <c r="BF360" s="201">
        <f>IF(N360="snížená",J360,0)</f>
        <v>0</v>
      </c>
      <c r="BG360" s="201">
        <f>IF(N360="zákl. přenesená",J360,0)</f>
        <v>0</v>
      </c>
      <c r="BH360" s="201">
        <f>IF(N360="sníž. přenesená",J360,0)</f>
        <v>0</v>
      </c>
      <c r="BI360" s="201">
        <f>IF(N360="nulová",J360,0)</f>
        <v>0</v>
      </c>
      <c r="BJ360" s="22" t="s">
        <v>79</v>
      </c>
      <c r="BK360" s="201">
        <f>ROUND(I360*H360,2)</f>
        <v>0</v>
      </c>
      <c r="BL360" s="22" t="s">
        <v>157</v>
      </c>
      <c r="BM360" s="22" t="s">
        <v>602</v>
      </c>
    </row>
    <row r="361" spans="2:65" s="1" customFormat="1" ht="27">
      <c r="B361" s="39"/>
      <c r="C361" s="61"/>
      <c r="D361" s="202" t="s">
        <v>159</v>
      </c>
      <c r="E361" s="61"/>
      <c r="F361" s="203" t="s">
        <v>603</v>
      </c>
      <c r="G361" s="61"/>
      <c r="H361" s="61"/>
      <c r="I361" s="161"/>
      <c r="J361" s="61"/>
      <c r="K361" s="61"/>
      <c r="L361" s="59"/>
      <c r="M361" s="204"/>
      <c r="N361" s="40"/>
      <c r="O361" s="40"/>
      <c r="P361" s="40"/>
      <c r="Q361" s="40"/>
      <c r="R361" s="40"/>
      <c r="S361" s="40"/>
      <c r="T361" s="76"/>
      <c r="AT361" s="22" t="s">
        <v>159</v>
      </c>
      <c r="AU361" s="22" t="s">
        <v>81</v>
      </c>
    </row>
    <row r="362" spans="2:65" s="11" customFormat="1">
      <c r="B362" s="205"/>
      <c r="C362" s="206"/>
      <c r="D362" s="202" t="s">
        <v>161</v>
      </c>
      <c r="E362" s="207" t="s">
        <v>21</v>
      </c>
      <c r="F362" s="208" t="s">
        <v>604</v>
      </c>
      <c r="G362" s="206"/>
      <c r="H362" s="209">
        <v>1.296</v>
      </c>
      <c r="I362" s="210"/>
      <c r="J362" s="206"/>
      <c r="K362" s="206"/>
      <c r="L362" s="211"/>
      <c r="M362" s="212"/>
      <c r="N362" s="213"/>
      <c r="O362" s="213"/>
      <c r="P362" s="213"/>
      <c r="Q362" s="213"/>
      <c r="R362" s="213"/>
      <c r="S362" s="213"/>
      <c r="T362" s="214"/>
      <c r="AT362" s="215" t="s">
        <v>161</v>
      </c>
      <c r="AU362" s="215" t="s">
        <v>81</v>
      </c>
      <c r="AV362" s="11" t="s">
        <v>81</v>
      </c>
      <c r="AW362" s="11" t="s">
        <v>35</v>
      </c>
      <c r="AX362" s="11" t="s">
        <v>71</v>
      </c>
      <c r="AY362" s="215" t="s">
        <v>150</v>
      </c>
    </row>
    <row r="363" spans="2:65" s="11" customFormat="1">
      <c r="B363" s="205"/>
      <c r="C363" s="206"/>
      <c r="D363" s="202" t="s">
        <v>161</v>
      </c>
      <c r="E363" s="207" t="s">
        <v>21</v>
      </c>
      <c r="F363" s="208" t="s">
        <v>605</v>
      </c>
      <c r="G363" s="206"/>
      <c r="H363" s="209">
        <v>0.72</v>
      </c>
      <c r="I363" s="210"/>
      <c r="J363" s="206"/>
      <c r="K363" s="206"/>
      <c r="L363" s="211"/>
      <c r="M363" s="212"/>
      <c r="N363" s="213"/>
      <c r="O363" s="213"/>
      <c r="P363" s="213"/>
      <c r="Q363" s="213"/>
      <c r="R363" s="213"/>
      <c r="S363" s="213"/>
      <c r="T363" s="214"/>
      <c r="AT363" s="215" t="s">
        <v>161</v>
      </c>
      <c r="AU363" s="215" t="s">
        <v>81</v>
      </c>
      <c r="AV363" s="11" t="s">
        <v>81</v>
      </c>
      <c r="AW363" s="11" t="s">
        <v>35</v>
      </c>
      <c r="AX363" s="11" t="s">
        <v>71</v>
      </c>
      <c r="AY363" s="215" t="s">
        <v>150</v>
      </c>
    </row>
    <row r="364" spans="2:65" s="12" customFormat="1">
      <c r="B364" s="226"/>
      <c r="C364" s="227"/>
      <c r="D364" s="202" t="s">
        <v>161</v>
      </c>
      <c r="E364" s="228" t="s">
        <v>21</v>
      </c>
      <c r="F364" s="229" t="s">
        <v>234</v>
      </c>
      <c r="G364" s="227"/>
      <c r="H364" s="230">
        <v>2.016</v>
      </c>
      <c r="I364" s="231"/>
      <c r="J364" s="227"/>
      <c r="K364" s="227"/>
      <c r="L364" s="232"/>
      <c r="M364" s="233"/>
      <c r="N364" s="234"/>
      <c r="O364" s="234"/>
      <c r="P364" s="234"/>
      <c r="Q364" s="234"/>
      <c r="R364" s="234"/>
      <c r="S364" s="234"/>
      <c r="T364" s="235"/>
      <c r="AT364" s="236" t="s">
        <v>161</v>
      </c>
      <c r="AU364" s="236" t="s">
        <v>81</v>
      </c>
      <c r="AV364" s="12" t="s">
        <v>157</v>
      </c>
      <c r="AW364" s="12" t="s">
        <v>35</v>
      </c>
      <c r="AX364" s="12" t="s">
        <v>79</v>
      </c>
      <c r="AY364" s="236" t="s">
        <v>150</v>
      </c>
    </row>
    <row r="365" spans="2:65" s="1" customFormat="1" ht="22.9" customHeight="1">
      <c r="B365" s="39"/>
      <c r="C365" s="190" t="s">
        <v>606</v>
      </c>
      <c r="D365" s="190" t="s">
        <v>152</v>
      </c>
      <c r="E365" s="191" t="s">
        <v>607</v>
      </c>
      <c r="F365" s="192" t="s">
        <v>608</v>
      </c>
      <c r="G365" s="193" t="s">
        <v>171</v>
      </c>
      <c r="H365" s="194">
        <v>2.387</v>
      </c>
      <c r="I365" s="195"/>
      <c r="J365" s="196">
        <f>ROUND(I365*H365,2)</f>
        <v>0</v>
      </c>
      <c r="K365" s="192" t="s">
        <v>156</v>
      </c>
      <c r="L365" s="59"/>
      <c r="M365" s="197" t="s">
        <v>21</v>
      </c>
      <c r="N365" s="198" t="s">
        <v>42</v>
      </c>
      <c r="O365" s="40"/>
      <c r="P365" s="199">
        <f>O365*H365</f>
        <v>0</v>
      </c>
      <c r="Q365" s="199">
        <v>0</v>
      </c>
      <c r="R365" s="199">
        <f>Q365*H365</f>
        <v>0</v>
      </c>
      <c r="S365" s="199">
        <v>1.5940000000000001</v>
      </c>
      <c r="T365" s="200">
        <f>S365*H365</f>
        <v>3.8048780000000004</v>
      </c>
      <c r="AR365" s="22" t="s">
        <v>157</v>
      </c>
      <c r="AT365" s="22" t="s">
        <v>152</v>
      </c>
      <c r="AU365" s="22" t="s">
        <v>81</v>
      </c>
      <c r="AY365" s="22" t="s">
        <v>150</v>
      </c>
      <c r="BE365" s="201">
        <f>IF(N365="základní",J365,0)</f>
        <v>0</v>
      </c>
      <c r="BF365" s="201">
        <f>IF(N365="snížená",J365,0)</f>
        <v>0</v>
      </c>
      <c r="BG365" s="201">
        <f>IF(N365="zákl. přenesená",J365,0)</f>
        <v>0</v>
      </c>
      <c r="BH365" s="201">
        <f>IF(N365="sníž. přenesená",J365,0)</f>
        <v>0</v>
      </c>
      <c r="BI365" s="201">
        <f>IF(N365="nulová",J365,0)</f>
        <v>0</v>
      </c>
      <c r="BJ365" s="22" t="s">
        <v>79</v>
      </c>
      <c r="BK365" s="201">
        <f>ROUND(I365*H365,2)</f>
        <v>0</v>
      </c>
      <c r="BL365" s="22" t="s">
        <v>157</v>
      </c>
      <c r="BM365" s="22" t="s">
        <v>609</v>
      </c>
    </row>
    <row r="366" spans="2:65" s="1" customFormat="1" ht="40.5">
      <c r="B366" s="39"/>
      <c r="C366" s="61"/>
      <c r="D366" s="202" t="s">
        <v>159</v>
      </c>
      <c r="E366" s="61"/>
      <c r="F366" s="203" t="s">
        <v>610</v>
      </c>
      <c r="G366" s="61"/>
      <c r="H366" s="61"/>
      <c r="I366" s="161"/>
      <c r="J366" s="61"/>
      <c r="K366" s="61"/>
      <c r="L366" s="59"/>
      <c r="M366" s="204"/>
      <c r="N366" s="40"/>
      <c r="O366" s="40"/>
      <c r="P366" s="40"/>
      <c r="Q366" s="40"/>
      <c r="R366" s="40"/>
      <c r="S366" s="40"/>
      <c r="T366" s="76"/>
      <c r="AT366" s="22" t="s">
        <v>159</v>
      </c>
      <c r="AU366" s="22" t="s">
        <v>81</v>
      </c>
    </row>
    <row r="367" spans="2:65" s="11" customFormat="1">
      <c r="B367" s="205"/>
      <c r="C367" s="206"/>
      <c r="D367" s="202" t="s">
        <v>161</v>
      </c>
      <c r="E367" s="207" t="s">
        <v>21</v>
      </c>
      <c r="F367" s="208" t="s">
        <v>611</v>
      </c>
      <c r="G367" s="206"/>
      <c r="H367" s="209">
        <v>0.88800000000000001</v>
      </c>
      <c r="I367" s="210"/>
      <c r="J367" s="206"/>
      <c r="K367" s="206"/>
      <c r="L367" s="211"/>
      <c r="M367" s="212"/>
      <c r="N367" s="213"/>
      <c r="O367" s="213"/>
      <c r="P367" s="213"/>
      <c r="Q367" s="213"/>
      <c r="R367" s="213"/>
      <c r="S367" s="213"/>
      <c r="T367" s="214"/>
      <c r="AT367" s="215" t="s">
        <v>161</v>
      </c>
      <c r="AU367" s="215" t="s">
        <v>81</v>
      </c>
      <c r="AV367" s="11" t="s">
        <v>81</v>
      </c>
      <c r="AW367" s="11" t="s">
        <v>35</v>
      </c>
      <c r="AX367" s="11" t="s">
        <v>71</v>
      </c>
      <c r="AY367" s="215" t="s">
        <v>150</v>
      </c>
    </row>
    <row r="368" spans="2:65" s="11" customFormat="1">
      <c r="B368" s="205"/>
      <c r="C368" s="206"/>
      <c r="D368" s="202" t="s">
        <v>161</v>
      </c>
      <c r="E368" s="207" t="s">
        <v>21</v>
      </c>
      <c r="F368" s="208" t="s">
        <v>612</v>
      </c>
      <c r="G368" s="206"/>
      <c r="H368" s="209">
        <v>1.4990000000000001</v>
      </c>
      <c r="I368" s="210"/>
      <c r="J368" s="206"/>
      <c r="K368" s="206"/>
      <c r="L368" s="211"/>
      <c r="M368" s="212"/>
      <c r="N368" s="213"/>
      <c r="O368" s="213"/>
      <c r="P368" s="213"/>
      <c r="Q368" s="213"/>
      <c r="R368" s="213"/>
      <c r="S368" s="213"/>
      <c r="T368" s="214"/>
      <c r="AT368" s="215" t="s">
        <v>161</v>
      </c>
      <c r="AU368" s="215" t="s">
        <v>81</v>
      </c>
      <c r="AV368" s="11" t="s">
        <v>81</v>
      </c>
      <c r="AW368" s="11" t="s">
        <v>35</v>
      </c>
      <c r="AX368" s="11" t="s">
        <v>71</v>
      </c>
      <c r="AY368" s="215" t="s">
        <v>150</v>
      </c>
    </row>
    <row r="369" spans="2:65" s="12" customFormat="1">
      <c r="B369" s="226"/>
      <c r="C369" s="227"/>
      <c r="D369" s="202" t="s">
        <v>161</v>
      </c>
      <c r="E369" s="228" t="s">
        <v>21</v>
      </c>
      <c r="F369" s="229" t="s">
        <v>234</v>
      </c>
      <c r="G369" s="227"/>
      <c r="H369" s="230">
        <v>2.387</v>
      </c>
      <c r="I369" s="231"/>
      <c r="J369" s="227"/>
      <c r="K369" s="227"/>
      <c r="L369" s="232"/>
      <c r="M369" s="233"/>
      <c r="N369" s="234"/>
      <c r="O369" s="234"/>
      <c r="P369" s="234"/>
      <c r="Q369" s="234"/>
      <c r="R369" s="234"/>
      <c r="S369" s="234"/>
      <c r="T369" s="235"/>
      <c r="AT369" s="236" t="s">
        <v>161</v>
      </c>
      <c r="AU369" s="236" t="s">
        <v>81</v>
      </c>
      <c r="AV369" s="12" t="s">
        <v>157</v>
      </c>
      <c r="AW369" s="12" t="s">
        <v>35</v>
      </c>
      <c r="AX369" s="12" t="s">
        <v>79</v>
      </c>
      <c r="AY369" s="236" t="s">
        <v>150</v>
      </c>
    </row>
    <row r="370" spans="2:65" s="1" customFormat="1" ht="22.9" customHeight="1">
      <c r="B370" s="39"/>
      <c r="C370" s="190" t="s">
        <v>613</v>
      </c>
      <c r="D370" s="190" t="s">
        <v>152</v>
      </c>
      <c r="E370" s="191" t="s">
        <v>614</v>
      </c>
      <c r="F370" s="192" t="s">
        <v>615</v>
      </c>
      <c r="G370" s="193" t="s">
        <v>155</v>
      </c>
      <c r="H370" s="194">
        <v>2.2000000000000002</v>
      </c>
      <c r="I370" s="195"/>
      <c r="J370" s="196">
        <f>ROUND(I370*H370,2)</f>
        <v>0</v>
      </c>
      <c r="K370" s="192" t="s">
        <v>156</v>
      </c>
      <c r="L370" s="59"/>
      <c r="M370" s="197" t="s">
        <v>21</v>
      </c>
      <c r="N370" s="198" t="s">
        <v>42</v>
      </c>
      <c r="O370" s="40"/>
      <c r="P370" s="199">
        <f>O370*H370</f>
        <v>0</v>
      </c>
      <c r="Q370" s="199">
        <v>0</v>
      </c>
      <c r="R370" s="199">
        <f>Q370*H370</f>
        <v>0</v>
      </c>
      <c r="S370" s="199">
        <v>7.3999999999999996E-2</v>
      </c>
      <c r="T370" s="200">
        <f>S370*H370</f>
        <v>0.1628</v>
      </c>
      <c r="AR370" s="22" t="s">
        <v>157</v>
      </c>
      <c r="AT370" s="22" t="s">
        <v>152</v>
      </c>
      <c r="AU370" s="22" t="s">
        <v>81</v>
      </c>
      <c r="AY370" s="22" t="s">
        <v>150</v>
      </c>
      <c r="BE370" s="201">
        <f>IF(N370="základní",J370,0)</f>
        <v>0</v>
      </c>
      <c r="BF370" s="201">
        <f>IF(N370="snížená",J370,0)</f>
        <v>0</v>
      </c>
      <c r="BG370" s="201">
        <f>IF(N370="zákl. přenesená",J370,0)</f>
        <v>0</v>
      </c>
      <c r="BH370" s="201">
        <f>IF(N370="sníž. přenesená",J370,0)</f>
        <v>0</v>
      </c>
      <c r="BI370" s="201">
        <f>IF(N370="nulová",J370,0)</f>
        <v>0</v>
      </c>
      <c r="BJ370" s="22" t="s">
        <v>79</v>
      </c>
      <c r="BK370" s="201">
        <f>ROUND(I370*H370,2)</f>
        <v>0</v>
      </c>
      <c r="BL370" s="22" t="s">
        <v>157</v>
      </c>
      <c r="BM370" s="22" t="s">
        <v>616</v>
      </c>
    </row>
    <row r="371" spans="2:65" s="1" customFormat="1" ht="27">
      <c r="B371" s="39"/>
      <c r="C371" s="61"/>
      <c r="D371" s="202" t="s">
        <v>159</v>
      </c>
      <c r="E371" s="61"/>
      <c r="F371" s="203" t="s">
        <v>617</v>
      </c>
      <c r="G371" s="61"/>
      <c r="H371" s="61"/>
      <c r="I371" s="161"/>
      <c r="J371" s="61"/>
      <c r="K371" s="61"/>
      <c r="L371" s="59"/>
      <c r="M371" s="204"/>
      <c r="N371" s="40"/>
      <c r="O371" s="40"/>
      <c r="P371" s="40"/>
      <c r="Q371" s="40"/>
      <c r="R371" s="40"/>
      <c r="S371" s="40"/>
      <c r="T371" s="76"/>
      <c r="AT371" s="22" t="s">
        <v>159</v>
      </c>
      <c r="AU371" s="22" t="s">
        <v>81</v>
      </c>
    </row>
    <row r="372" spans="2:65" s="11" customFormat="1">
      <c r="B372" s="205"/>
      <c r="C372" s="206"/>
      <c r="D372" s="202" t="s">
        <v>161</v>
      </c>
      <c r="E372" s="207" t="s">
        <v>21</v>
      </c>
      <c r="F372" s="208" t="s">
        <v>618</v>
      </c>
      <c r="G372" s="206"/>
      <c r="H372" s="209">
        <v>2.2000000000000002</v>
      </c>
      <c r="I372" s="210"/>
      <c r="J372" s="206"/>
      <c r="K372" s="206"/>
      <c r="L372" s="211"/>
      <c r="M372" s="212"/>
      <c r="N372" s="213"/>
      <c r="O372" s="213"/>
      <c r="P372" s="213"/>
      <c r="Q372" s="213"/>
      <c r="R372" s="213"/>
      <c r="S372" s="213"/>
      <c r="T372" s="214"/>
      <c r="AT372" s="215" t="s">
        <v>161</v>
      </c>
      <c r="AU372" s="215" t="s">
        <v>81</v>
      </c>
      <c r="AV372" s="11" t="s">
        <v>81</v>
      </c>
      <c r="AW372" s="11" t="s">
        <v>35</v>
      </c>
      <c r="AX372" s="11" t="s">
        <v>79</v>
      </c>
      <c r="AY372" s="215" t="s">
        <v>150</v>
      </c>
    </row>
    <row r="373" spans="2:65" s="1" customFormat="1" ht="22.9" customHeight="1">
      <c r="B373" s="39"/>
      <c r="C373" s="190" t="s">
        <v>619</v>
      </c>
      <c r="D373" s="190" t="s">
        <v>152</v>
      </c>
      <c r="E373" s="191" t="s">
        <v>620</v>
      </c>
      <c r="F373" s="192" t="s">
        <v>621</v>
      </c>
      <c r="G373" s="193" t="s">
        <v>155</v>
      </c>
      <c r="H373" s="194">
        <v>21.42</v>
      </c>
      <c r="I373" s="195"/>
      <c r="J373" s="196">
        <f>ROUND(I373*H373,2)</f>
        <v>0</v>
      </c>
      <c r="K373" s="192" t="s">
        <v>156</v>
      </c>
      <c r="L373" s="59"/>
      <c r="M373" s="197" t="s">
        <v>21</v>
      </c>
      <c r="N373" s="198" t="s">
        <v>42</v>
      </c>
      <c r="O373" s="40"/>
      <c r="P373" s="199">
        <f>O373*H373</f>
        <v>0</v>
      </c>
      <c r="Q373" s="199">
        <v>0</v>
      </c>
      <c r="R373" s="199">
        <f>Q373*H373</f>
        <v>0</v>
      </c>
      <c r="S373" s="199">
        <v>0.183</v>
      </c>
      <c r="T373" s="200">
        <f>S373*H373</f>
        <v>3.9198600000000003</v>
      </c>
      <c r="AR373" s="22" t="s">
        <v>157</v>
      </c>
      <c r="AT373" s="22" t="s">
        <v>152</v>
      </c>
      <c r="AU373" s="22" t="s">
        <v>81</v>
      </c>
      <c r="AY373" s="22" t="s">
        <v>150</v>
      </c>
      <c r="BE373" s="201">
        <f>IF(N373="základní",J373,0)</f>
        <v>0</v>
      </c>
      <c r="BF373" s="201">
        <f>IF(N373="snížená",J373,0)</f>
        <v>0</v>
      </c>
      <c r="BG373" s="201">
        <f>IF(N373="zákl. přenesená",J373,0)</f>
        <v>0</v>
      </c>
      <c r="BH373" s="201">
        <f>IF(N373="sníž. přenesená",J373,0)</f>
        <v>0</v>
      </c>
      <c r="BI373" s="201">
        <f>IF(N373="nulová",J373,0)</f>
        <v>0</v>
      </c>
      <c r="BJ373" s="22" t="s">
        <v>79</v>
      </c>
      <c r="BK373" s="201">
        <f>ROUND(I373*H373,2)</f>
        <v>0</v>
      </c>
      <c r="BL373" s="22" t="s">
        <v>157</v>
      </c>
      <c r="BM373" s="22" t="s">
        <v>622</v>
      </c>
    </row>
    <row r="374" spans="2:65" s="1" customFormat="1" ht="40.5">
      <c r="B374" s="39"/>
      <c r="C374" s="61"/>
      <c r="D374" s="202" t="s">
        <v>159</v>
      </c>
      <c r="E374" s="61"/>
      <c r="F374" s="203" t="s">
        <v>623</v>
      </c>
      <c r="G374" s="61"/>
      <c r="H374" s="61"/>
      <c r="I374" s="161"/>
      <c r="J374" s="61"/>
      <c r="K374" s="61"/>
      <c r="L374" s="59"/>
      <c r="M374" s="204"/>
      <c r="N374" s="40"/>
      <c r="O374" s="40"/>
      <c r="P374" s="40"/>
      <c r="Q374" s="40"/>
      <c r="R374" s="40"/>
      <c r="S374" s="40"/>
      <c r="T374" s="76"/>
      <c r="AT374" s="22" t="s">
        <v>159</v>
      </c>
      <c r="AU374" s="22" t="s">
        <v>81</v>
      </c>
    </row>
    <row r="375" spans="2:65" s="11" customFormat="1">
      <c r="B375" s="205"/>
      <c r="C375" s="206"/>
      <c r="D375" s="202" t="s">
        <v>161</v>
      </c>
      <c r="E375" s="207" t="s">
        <v>21</v>
      </c>
      <c r="F375" s="208" t="s">
        <v>624</v>
      </c>
      <c r="G375" s="206"/>
      <c r="H375" s="209">
        <v>21.42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161</v>
      </c>
      <c r="AU375" s="215" t="s">
        <v>81</v>
      </c>
      <c r="AV375" s="11" t="s">
        <v>81</v>
      </c>
      <c r="AW375" s="11" t="s">
        <v>35</v>
      </c>
      <c r="AX375" s="11" t="s">
        <v>79</v>
      </c>
      <c r="AY375" s="215" t="s">
        <v>150</v>
      </c>
    </row>
    <row r="376" spans="2:65" s="1" customFormat="1" ht="22.9" customHeight="1">
      <c r="B376" s="39"/>
      <c r="C376" s="190" t="s">
        <v>625</v>
      </c>
      <c r="D376" s="190" t="s">
        <v>152</v>
      </c>
      <c r="E376" s="191" t="s">
        <v>626</v>
      </c>
      <c r="F376" s="192" t="s">
        <v>627</v>
      </c>
      <c r="G376" s="193" t="s">
        <v>155</v>
      </c>
      <c r="H376" s="194">
        <v>39.08</v>
      </c>
      <c r="I376" s="195"/>
      <c r="J376" s="196">
        <f>ROUND(I376*H376,2)</f>
        <v>0</v>
      </c>
      <c r="K376" s="192" t="s">
        <v>156</v>
      </c>
      <c r="L376" s="59"/>
      <c r="M376" s="197" t="s">
        <v>21</v>
      </c>
      <c r="N376" s="198" t="s">
        <v>42</v>
      </c>
      <c r="O376" s="40"/>
      <c r="P376" s="199">
        <f>O376*H376</f>
        <v>0</v>
      </c>
      <c r="Q376" s="199">
        <v>0</v>
      </c>
      <c r="R376" s="199">
        <f>Q376*H376</f>
        <v>0</v>
      </c>
      <c r="S376" s="199">
        <v>0.108</v>
      </c>
      <c r="T376" s="200">
        <f>S376*H376</f>
        <v>4.2206399999999995</v>
      </c>
      <c r="AR376" s="22" t="s">
        <v>157</v>
      </c>
      <c r="AT376" s="22" t="s">
        <v>152</v>
      </c>
      <c r="AU376" s="22" t="s">
        <v>81</v>
      </c>
      <c r="AY376" s="22" t="s">
        <v>150</v>
      </c>
      <c r="BE376" s="201">
        <f>IF(N376="základní",J376,0)</f>
        <v>0</v>
      </c>
      <c r="BF376" s="201">
        <f>IF(N376="snížená",J376,0)</f>
        <v>0</v>
      </c>
      <c r="BG376" s="201">
        <f>IF(N376="zákl. přenesená",J376,0)</f>
        <v>0</v>
      </c>
      <c r="BH376" s="201">
        <f>IF(N376="sníž. přenesená",J376,0)</f>
        <v>0</v>
      </c>
      <c r="BI376" s="201">
        <f>IF(N376="nulová",J376,0)</f>
        <v>0</v>
      </c>
      <c r="BJ376" s="22" t="s">
        <v>79</v>
      </c>
      <c r="BK376" s="201">
        <f>ROUND(I376*H376,2)</f>
        <v>0</v>
      </c>
      <c r="BL376" s="22" t="s">
        <v>157</v>
      </c>
      <c r="BM376" s="22" t="s">
        <v>628</v>
      </c>
    </row>
    <row r="377" spans="2:65" s="1" customFormat="1">
      <c r="B377" s="39"/>
      <c r="C377" s="61"/>
      <c r="D377" s="202" t="s">
        <v>159</v>
      </c>
      <c r="E377" s="61"/>
      <c r="F377" s="203" t="s">
        <v>629</v>
      </c>
      <c r="G377" s="61"/>
      <c r="H377" s="61"/>
      <c r="I377" s="161"/>
      <c r="J377" s="61"/>
      <c r="K377" s="61"/>
      <c r="L377" s="59"/>
      <c r="M377" s="204"/>
      <c r="N377" s="40"/>
      <c r="O377" s="40"/>
      <c r="P377" s="40"/>
      <c r="Q377" s="40"/>
      <c r="R377" s="40"/>
      <c r="S377" s="40"/>
      <c r="T377" s="76"/>
      <c r="AT377" s="22" t="s">
        <v>159</v>
      </c>
      <c r="AU377" s="22" t="s">
        <v>81</v>
      </c>
    </row>
    <row r="378" spans="2:65" s="11" customFormat="1">
      <c r="B378" s="205"/>
      <c r="C378" s="206"/>
      <c r="D378" s="202" t="s">
        <v>161</v>
      </c>
      <c r="E378" s="207" t="s">
        <v>21</v>
      </c>
      <c r="F378" s="208" t="s">
        <v>630</v>
      </c>
      <c r="G378" s="206"/>
      <c r="H378" s="209">
        <v>13.84</v>
      </c>
      <c r="I378" s="210"/>
      <c r="J378" s="206"/>
      <c r="K378" s="206"/>
      <c r="L378" s="211"/>
      <c r="M378" s="212"/>
      <c r="N378" s="213"/>
      <c r="O378" s="213"/>
      <c r="P378" s="213"/>
      <c r="Q378" s="213"/>
      <c r="R378" s="213"/>
      <c r="S378" s="213"/>
      <c r="T378" s="214"/>
      <c r="AT378" s="215" t="s">
        <v>161</v>
      </c>
      <c r="AU378" s="215" t="s">
        <v>81</v>
      </c>
      <c r="AV378" s="11" t="s">
        <v>81</v>
      </c>
      <c r="AW378" s="11" t="s">
        <v>35</v>
      </c>
      <c r="AX378" s="11" t="s">
        <v>71</v>
      </c>
      <c r="AY378" s="215" t="s">
        <v>150</v>
      </c>
    </row>
    <row r="379" spans="2:65" s="11" customFormat="1">
      <c r="B379" s="205"/>
      <c r="C379" s="206"/>
      <c r="D379" s="202" t="s">
        <v>161</v>
      </c>
      <c r="E379" s="207" t="s">
        <v>21</v>
      </c>
      <c r="F379" s="208" t="s">
        <v>631</v>
      </c>
      <c r="G379" s="206"/>
      <c r="H379" s="209">
        <v>10.77</v>
      </c>
      <c r="I379" s="210"/>
      <c r="J379" s="206"/>
      <c r="K379" s="206"/>
      <c r="L379" s="211"/>
      <c r="M379" s="212"/>
      <c r="N379" s="213"/>
      <c r="O379" s="213"/>
      <c r="P379" s="213"/>
      <c r="Q379" s="213"/>
      <c r="R379" s="213"/>
      <c r="S379" s="213"/>
      <c r="T379" s="214"/>
      <c r="AT379" s="215" t="s">
        <v>161</v>
      </c>
      <c r="AU379" s="215" t="s">
        <v>81</v>
      </c>
      <c r="AV379" s="11" t="s">
        <v>81</v>
      </c>
      <c r="AW379" s="11" t="s">
        <v>35</v>
      </c>
      <c r="AX379" s="11" t="s">
        <v>71</v>
      </c>
      <c r="AY379" s="215" t="s">
        <v>150</v>
      </c>
    </row>
    <row r="380" spans="2:65" s="11" customFormat="1">
      <c r="B380" s="205"/>
      <c r="C380" s="206"/>
      <c r="D380" s="202" t="s">
        <v>161</v>
      </c>
      <c r="E380" s="207" t="s">
        <v>21</v>
      </c>
      <c r="F380" s="208" t="s">
        <v>632</v>
      </c>
      <c r="G380" s="206"/>
      <c r="H380" s="209">
        <v>7.58</v>
      </c>
      <c r="I380" s="210"/>
      <c r="J380" s="206"/>
      <c r="K380" s="206"/>
      <c r="L380" s="211"/>
      <c r="M380" s="212"/>
      <c r="N380" s="213"/>
      <c r="O380" s="213"/>
      <c r="P380" s="213"/>
      <c r="Q380" s="213"/>
      <c r="R380" s="213"/>
      <c r="S380" s="213"/>
      <c r="T380" s="214"/>
      <c r="AT380" s="215" t="s">
        <v>161</v>
      </c>
      <c r="AU380" s="215" t="s">
        <v>81</v>
      </c>
      <c r="AV380" s="11" t="s">
        <v>81</v>
      </c>
      <c r="AW380" s="11" t="s">
        <v>35</v>
      </c>
      <c r="AX380" s="11" t="s">
        <v>71</v>
      </c>
      <c r="AY380" s="215" t="s">
        <v>150</v>
      </c>
    </row>
    <row r="381" spans="2:65" s="11" customFormat="1">
      <c r="B381" s="205"/>
      <c r="C381" s="206"/>
      <c r="D381" s="202" t="s">
        <v>161</v>
      </c>
      <c r="E381" s="207" t="s">
        <v>21</v>
      </c>
      <c r="F381" s="208" t="s">
        <v>633</v>
      </c>
      <c r="G381" s="206"/>
      <c r="H381" s="209">
        <v>5.67</v>
      </c>
      <c r="I381" s="210"/>
      <c r="J381" s="206"/>
      <c r="K381" s="206"/>
      <c r="L381" s="211"/>
      <c r="M381" s="212"/>
      <c r="N381" s="213"/>
      <c r="O381" s="213"/>
      <c r="P381" s="213"/>
      <c r="Q381" s="213"/>
      <c r="R381" s="213"/>
      <c r="S381" s="213"/>
      <c r="T381" s="214"/>
      <c r="AT381" s="215" t="s">
        <v>161</v>
      </c>
      <c r="AU381" s="215" t="s">
        <v>81</v>
      </c>
      <c r="AV381" s="11" t="s">
        <v>81</v>
      </c>
      <c r="AW381" s="11" t="s">
        <v>35</v>
      </c>
      <c r="AX381" s="11" t="s">
        <v>71</v>
      </c>
      <c r="AY381" s="215" t="s">
        <v>150</v>
      </c>
    </row>
    <row r="382" spans="2:65" s="11" customFormat="1">
      <c r="B382" s="205"/>
      <c r="C382" s="206"/>
      <c r="D382" s="202" t="s">
        <v>161</v>
      </c>
      <c r="E382" s="207" t="s">
        <v>21</v>
      </c>
      <c r="F382" s="208" t="s">
        <v>634</v>
      </c>
      <c r="G382" s="206"/>
      <c r="H382" s="209">
        <v>1.22</v>
      </c>
      <c r="I382" s="210"/>
      <c r="J382" s="206"/>
      <c r="K382" s="206"/>
      <c r="L382" s="211"/>
      <c r="M382" s="212"/>
      <c r="N382" s="213"/>
      <c r="O382" s="213"/>
      <c r="P382" s="213"/>
      <c r="Q382" s="213"/>
      <c r="R382" s="213"/>
      <c r="S382" s="213"/>
      <c r="T382" s="214"/>
      <c r="AT382" s="215" t="s">
        <v>161</v>
      </c>
      <c r="AU382" s="215" t="s">
        <v>81</v>
      </c>
      <c r="AV382" s="11" t="s">
        <v>81</v>
      </c>
      <c r="AW382" s="11" t="s">
        <v>35</v>
      </c>
      <c r="AX382" s="11" t="s">
        <v>71</v>
      </c>
      <c r="AY382" s="215" t="s">
        <v>150</v>
      </c>
    </row>
    <row r="383" spans="2:65" s="12" customFormat="1">
      <c r="B383" s="226"/>
      <c r="C383" s="227"/>
      <c r="D383" s="202" t="s">
        <v>161</v>
      </c>
      <c r="E383" s="228" t="s">
        <v>21</v>
      </c>
      <c r="F383" s="229" t="s">
        <v>234</v>
      </c>
      <c r="G383" s="227"/>
      <c r="H383" s="230">
        <v>39.08</v>
      </c>
      <c r="I383" s="231"/>
      <c r="J383" s="227"/>
      <c r="K383" s="227"/>
      <c r="L383" s="232"/>
      <c r="M383" s="233"/>
      <c r="N383" s="234"/>
      <c r="O383" s="234"/>
      <c r="P383" s="234"/>
      <c r="Q383" s="234"/>
      <c r="R383" s="234"/>
      <c r="S383" s="234"/>
      <c r="T383" s="235"/>
      <c r="AT383" s="236" t="s">
        <v>161</v>
      </c>
      <c r="AU383" s="236" t="s">
        <v>81</v>
      </c>
      <c r="AV383" s="12" t="s">
        <v>157</v>
      </c>
      <c r="AW383" s="12" t="s">
        <v>35</v>
      </c>
      <c r="AX383" s="12" t="s">
        <v>79</v>
      </c>
      <c r="AY383" s="236" t="s">
        <v>150</v>
      </c>
    </row>
    <row r="384" spans="2:65" s="1" customFormat="1" ht="22.9" customHeight="1">
      <c r="B384" s="39"/>
      <c r="C384" s="190" t="s">
        <v>635</v>
      </c>
      <c r="D384" s="190" t="s">
        <v>152</v>
      </c>
      <c r="E384" s="191" t="s">
        <v>636</v>
      </c>
      <c r="F384" s="192" t="s">
        <v>637</v>
      </c>
      <c r="G384" s="193" t="s">
        <v>155</v>
      </c>
      <c r="H384" s="194">
        <v>23.04</v>
      </c>
      <c r="I384" s="195"/>
      <c r="J384" s="196">
        <f>ROUND(I384*H384,2)</f>
        <v>0</v>
      </c>
      <c r="K384" s="192" t="s">
        <v>156</v>
      </c>
      <c r="L384" s="59"/>
      <c r="M384" s="197" t="s">
        <v>21</v>
      </c>
      <c r="N384" s="198" t="s">
        <v>42</v>
      </c>
      <c r="O384" s="40"/>
      <c r="P384" s="199">
        <f>O384*H384</f>
        <v>0</v>
      </c>
      <c r="Q384" s="199">
        <v>0</v>
      </c>
      <c r="R384" s="199">
        <f>Q384*H384</f>
        <v>0</v>
      </c>
      <c r="S384" s="199">
        <v>0.18</v>
      </c>
      <c r="T384" s="200">
        <f>S384*H384</f>
        <v>4.1471999999999998</v>
      </c>
      <c r="AR384" s="22" t="s">
        <v>157</v>
      </c>
      <c r="AT384" s="22" t="s">
        <v>152</v>
      </c>
      <c r="AU384" s="22" t="s">
        <v>81</v>
      </c>
      <c r="AY384" s="22" t="s">
        <v>150</v>
      </c>
      <c r="BE384" s="201">
        <f>IF(N384="základní",J384,0)</f>
        <v>0</v>
      </c>
      <c r="BF384" s="201">
        <f>IF(N384="snížená",J384,0)</f>
        <v>0</v>
      </c>
      <c r="BG384" s="201">
        <f>IF(N384="zákl. přenesená",J384,0)</f>
        <v>0</v>
      </c>
      <c r="BH384" s="201">
        <f>IF(N384="sníž. přenesená",J384,0)</f>
        <v>0</v>
      </c>
      <c r="BI384" s="201">
        <f>IF(N384="nulová",J384,0)</f>
        <v>0</v>
      </c>
      <c r="BJ384" s="22" t="s">
        <v>79</v>
      </c>
      <c r="BK384" s="201">
        <f>ROUND(I384*H384,2)</f>
        <v>0</v>
      </c>
      <c r="BL384" s="22" t="s">
        <v>157</v>
      </c>
      <c r="BM384" s="22" t="s">
        <v>638</v>
      </c>
    </row>
    <row r="385" spans="2:65" s="1" customFormat="1">
      <c r="B385" s="39"/>
      <c r="C385" s="61"/>
      <c r="D385" s="202" t="s">
        <v>159</v>
      </c>
      <c r="E385" s="61"/>
      <c r="F385" s="203" t="s">
        <v>637</v>
      </c>
      <c r="G385" s="61"/>
      <c r="H385" s="61"/>
      <c r="I385" s="161"/>
      <c r="J385" s="61"/>
      <c r="K385" s="61"/>
      <c r="L385" s="59"/>
      <c r="M385" s="204"/>
      <c r="N385" s="40"/>
      <c r="O385" s="40"/>
      <c r="P385" s="40"/>
      <c r="Q385" s="40"/>
      <c r="R385" s="40"/>
      <c r="S385" s="40"/>
      <c r="T385" s="76"/>
      <c r="AT385" s="22" t="s">
        <v>159</v>
      </c>
      <c r="AU385" s="22" t="s">
        <v>81</v>
      </c>
    </row>
    <row r="386" spans="2:65" s="11" customFormat="1">
      <c r="B386" s="205"/>
      <c r="C386" s="206"/>
      <c r="D386" s="202" t="s">
        <v>161</v>
      </c>
      <c r="E386" s="207" t="s">
        <v>21</v>
      </c>
      <c r="F386" s="208" t="s">
        <v>639</v>
      </c>
      <c r="G386" s="206"/>
      <c r="H386" s="209">
        <v>5.7</v>
      </c>
      <c r="I386" s="210"/>
      <c r="J386" s="206"/>
      <c r="K386" s="206"/>
      <c r="L386" s="211"/>
      <c r="M386" s="212"/>
      <c r="N386" s="213"/>
      <c r="O386" s="213"/>
      <c r="P386" s="213"/>
      <c r="Q386" s="213"/>
      <c r="R386" s="213"/>
      <c r="S386" s="213"/>
      <c r="T386" s="214"/>
      <c r="AT386" s="215" t="s">
        <v>161</v>
      </c>
      <c r="AU386" s="215" t="s">
        <v>81</v>
      </c>
      <c r="AV386" s="11" t="s">
        <v>81</v>
      </c>
      <c r="AW386" s="11" t="s">
        <v>35</v>
      </c>
      <c r="AX386" s="11" t="s">
        <v>71</v>
      </c>
      <c r="AY386" s="215" t="s">
        <v>150</v>
      </c>
    </row>
    <row r="387" spans="2:65" s="11" customFormat="1">
      <c r="B387" s="205"/>
      <c r="C387" s="206"/>
      <c r="D387" s="202" t="s">
        <v>161</v>
      </c>
      <c r="E387" s="207" t="s">
        <v>21</v>
      </c>
      <c r="F387" s="208" t="s">
        <v>640</v>
      </c>
      <c r="G387" s="206"/>
      <c r="H387" s="209">
        <v>5.45</v>
      </c>
      <c r="I387" s="210"/>
      <c r="J387" s="206"/>
      <c r="K387" s="206"/>
      <c r="L387" s="211"/>
      <c r="M387" s="212"/>
      <c r="N387" s="213"/>
      <c r="O387" s="213"/>
      <c r="P387" s="213"/>
      <c r="Q387" s="213"/>
      <c r="R387" s="213"/>
      <c r="S387" s="213"/>
      <c r="T387" s="214"/>
      <c r="AT387" s="215" t="s">
        <v>161</v>
      </c>
      <c r="AU387" s="215" t="s">
        <v>81</v>
      </c>
      <c r="AV387" s="11" t="s">
        <v>81</v>
      </c>
      <c r="AW387" s="11" t="s">
        <v>35</v>
      </c>
      <c r="AX387" s="11" t="s">
        <v>71</v>
      </c>
      <c r="AY387" s="215" t="s">
        <v>150</v>
      </c>
    </row>
    <row r="388" spans="2:65" s="11" customFormat="1">
      <c r="B388" s="205"/>
      <c r="C388" s="206"/>
      <c r="D388" s="202" t="s">
        <v>161</v>
      </c>
      <c r="E388" s="207" t="s">
        <v>21</v>
      </c>
      <c r="F388" s="208" t="s">
        <v>641</v>
      </c>
      <c r="G388" s="206"/>
      <c r="H388" s="209">
        <v>5.27</v>
      </c>
      <c r="I388" s="210"/>
      <c r="J388" s="206"/>
      <c r="K388" s="206"/>
      <c r="L388" s="211"/>
      <c r="M388" s="212"/>
      <c r="N388" s="213"/>
      <c r="O388" s="213"/>
      <c r="P388" s="213"/>
      <c r="Q388" s="213"/>
      <c r="R388" s="213"/>
      <c r="S388" s="213"/>
      <c r="T388" s="214"/>
      <c r="AT388" s="215" t="s">
        <v>161</v>
      </c>
      <c r="AU388" s="215" t="s">
        <v>81</v>
      </c>
      <c r="AV388" s="11" t="s">
        <v>81</v>
      </c>
      <c r="AW388" s="11" t="s">
        <v>35</v>
      </c>
      <c r="AX388" s="11" t="s">
        <v>71</v>
      </c>
      <c r="AY388" s="215" t="s">
        <v>150</v>
      </c>
    </row>
    <row r="389" spans="2:65" s="11" customFormat="1">
      <c r="B389" s="205"/>
      <c r="C389" s="206"/>
      <c r="D389" s="202" t="s">
        <v>161</v>
      </c>
      <c r="E389" s="207" t="s">
        <v>21</v>
      </c>
      <c r="F389" s="208" t="s">
        <v>642</v>
      </c>
      <c r="G389" s="206"/>
      <c r="H389" s="209">
        <v>6.62</v>
      </c>
      <c r="I389" s="210"/>
      <c r="J389" s="206"/>
      <c r="K389" s="206"/>
      <c r="L389" s="211"/>
      <c r="M389" s="212"/>
      <c r="N389" s="213"/>
      <c r="O389" s="213"/>
      <c r="P389" s="213"/>
      <c r="Q389" s="213"/>
      <c r="R389" s="213"/>
      <c r="S389" s="213"/>
      <c r="T389" s="214"/>
      <c r="AT389" s="215" t="s">
        <v>161</v>
      </c>
      <c r="AU389" s="215" t="s">
        <v>81</v>
      </c>
      <c r="AV389" s="11" t="s">
        <v>81</v>
      </c>
      <c r="AW389" s="11" t="s">
        <v>35</v>
      </c>
      <c r="AX389" s="11" t="s">
        <v>71</v>
      </c>
      <c r="AY389" s="215" t="s">
        <v>150</v>
      </c>
    </row>
    <row r="390" spans="2:65" s="12" customFormat="1">
      <c r="B390" s="226"/>
      <c r="C390" s="227"/>
      <c r="D390" s="202" t="s">
        <v>161</v>
      </c>
      <c r="E390" s="228" t="s">
        <v>21</v>
      </c>
      <c r="F390" s="229" t="s">
        <v>234</v>
      </c>
      <c r="G390" s="227"/>
      <c r="H390" s="230">
        <v>23.04</v>
      </c>
      <c r="I390" s="231"/>
      <c r="J390" s="227"/>
      <c r="K390" s="227"/>
      <c r="L390" s="232"/>
      <c r="M390" s="233"/>
      <c r="N390" s="234"/>
      <c r="O390" s="234"/>
      <c r="P390" s="234"/>
      <c r="Q390" s="234"/>
      <c r="R390" s="234"/>
      <c r="S390" s="234"/>
      <c r="T390" s="235"/>
      <c r="AT390" s="236" t="s">
        <v>161</v>
      </c>
      <c r="AU390" s="236" t="s">
        <v>81</v>
      </c>
      <c r="AV390" s="12" t="s">
        <v>157</v>
      </c>
      <c r="AW390" s="12" t="s">
        <v>35</v>
      </c>
      <c r="AX390" s="12" t="s">
        <v>79</v>
      </c>
      <c r="AY390" s="236" t="s">
        <v>150</v>
      </c>
    </row>
    <row r="391" spans="2:65" s="1" customFormat="1" ht="22.9" customHeight="1">
      <c r="B391" s="39"/>
      <c r="C391" s="190" t="s">
        <v>643</v>
      </c>
      <c r="D391" s="190" t="s">
        <v>152</v>
      </c>
      <c r="E391" s="191" t="s">
        <v>644</v>
      </c>
      <c r="F391" s="192" t="s">
        <v>645</v>
      </c>
      <c r="G391" s="193" t="s">
        <v>155</v>
      </c>
      <c r="H391" s="194">
        <v>79.055999999999997</v>
      </c>
      <c r="I391" s="195"/>
      <c r="J391" s="196">
        <f>ROUND(I391*H391,2)</f>
        <v>0</v>
      </c>
      <c r="K391" s="192" t="s">
        <v>156</v>
      </c>
      <c r="L391" s="59"/>
      <c r="M391" s="197" t="s">
        <v>21</v>
      </c>
      <c r="N391" s="198" t="s">
        <v>42</v>
      </c>
      <c r="O391" s="40"/>
      <c r="P391" s="199">
        <f>O391*H391</f>
        <v>0</v>
      </c>
      <c r="Q391" s="199">
        <v>0</v>
      </c>
      <c r="R391" s="199">
        <f>Q391*H391</f>
        <v>0</v>
      </c>
      <c r="S391" s="199">
        <v>3.7999999999999999E-2</v>
      </c>
      <c r="T391" s="200">
        <f>S391*H391</f>
        <v>3.0041279999999997</v>
      </c>
      <c r="AR391" s="22" t="s">
        <v>157</v>
      </c>
      <c r="AT391" s="22" t="s">
        <v>152</v>
      </c>
      <c r="AU391" s="22" t="s">
        <v>81</v>
      </c>
      <c r="AY391" s="22" t="s">
        <v>150</v>
      </c>
      <c r="BE391" s="201">
        <f>IF(N391="základní",J391,0)</f>
        <v>0</v>
      </c>
      <c r="BF391" s="201">
        <f>IF(N391="snížená",J391,0)</f>
        <v>0</v>
      </c>
      <c r="BG391" s="201">
        <f>IF(N391="zákl. přenesená",J391,0)</f>
        <v>0</v>
      </c>
      <c r="BH391" s="201">
        <f>IF(N391="sníž. přenesená",J391,0)</f>
        <v>0</v>
      </c>
      <c r="BI391" s="201">
        <f>IF(N391="nulová",J391,0)</f>
        <v>0</v>
      </c>
      <c r="BJ391" s="22" t="s">
        <v>79</v>
      </c>
      <c r="BK391" s="201">
        <f>ROUND(I391*H391,2)</f>
        <v>0</v>
      </c>
      <c r="BL391" s="22" t="s">
        <v>157</v>
      </c>
      <c r="BM391" s="22" t="s">
        <v>646</v>
      </c>
    </row>
    <row r="392" spans="2:65" s="1" customFormat="1" ht="27">
      <c r="B392" s="39"/>
      <c r="C392" s="61"/>
      <c r="D392" s="202" t="s">
        <v>159</v>
      </c>
      <c r="E392" s="61"/>
      <c r="F392" s="203" t="s">
        <v>647</v>
      </c>
      <c r="G392" s="61"/>
      <c r="H392" s="61"/>
      <c r="I392" s="161"/>
      <c r="J392" s="61"/>
      <c r="K392" s="61"/>
      <c r="L392" s="59"/>
      <c r="M392" s="204"/>
      <c r="N392" s="40"/>
      <c r="O392" s="40"/>
      <c r="P392" s="40"/>
      <c r="Q392" s="40"/>
      <c r="R392" s="40"/>
      <c r="S392" s="40"/>
      <c r="T392" s="76"/>
      <c r="AT392" s="22" t="s">
        <v>159</v>
      </c>
      <c r="AU392" s="22" t="s">
        <v>81</v>
      </c>
    </row>
    <row r="393" spans="2:65" s="11" customFormat="1">
      <c r="B393" s="205"/>
      <c r="C393" s="206"/>
      <c r="D393" s="202" t="s">
        <v>161</v>
      </c>
      <c r="E393" s="207" t="s">
        <v>21</v>
      </c>
      <c r="F393" s="208" t="s">
        <v>648</v>
      </c>
      <c r="G393" s="206"/>
      <c r="H393" s="209">
        <v>79.055999999999997</v>
      </c>
      <c r="I393" s="210"/>
      <c r="J393" s="206"/>
      <c r="K393" s="206"/>
      <c r="L393" s="211"/>
      <c r="M393" s="212"/>
      <c r="N393" s="213"/>
      <c r="O393" s="213"/>
      <c r="P393" s="213"/>
      <c r="Q393" s="213"/>
      <c r="R393" s="213"/>
      <c r="S393" s="213"/>
      <c r="T393" s="214"/>
      <c r="AT393" s="215" t="s">
        <v>161</v>
      </c>
      <c r="AU393" s="215" t="s">
        <v>81</v>
      </c>
      <c r="AV393" s="11" t="s">
        <v>81</v>
      </c>
      <c r="AW393" s="11" t="s">
        <v>35</v>
      </c>
      <c r="AX393" s="11" t="s">
        <v>79</v>
      </c>
      <c r="AY393" s="215" t="s">
        <v>150</v>
      </c>
    </row>
    <row r="394" spans="2:65" s="1" customFormat="1" ht="14.45" customHeight="1">
      <c r="B394" s="39"/>
      <c r="C394" s="190" t="s">
        <v>649</v>
      </c>
      <c r="D394" s="190" t="s">
        <v>152</v>
      </c>
      <c r="E394" s="191" t="s">
        <v>650</v>
      </c>
      <c r="F394" s="192" t="s">
        <v>651</v>
      </c>
      <c r="G394" s="193" t="s">
        <v>155</v>
      </c>
      <c r="H394" s="194">
        <v>1.8</v>
      </c>
      <c r="I394" s="195"/>
      <c r="J394" s="196">
        <f>ROUND(I394*H394,2)</f>
        <v>0</v>
      </c>
      <c r="K394" s="192" t="s">
        <v>156</v>
      </c>
      <c r="L394" s="59"/>
      <c r="M394" s="197" t="s">
        <v>21</v>
      </c>
      <c r="N394" s="198" t="s">
        <v>42</v>
      </c>
      <c r="O394" s="40"/>
      <c r="P394" s="199">
        <f>O394*H394</f>
        <v>0</v>
      </c>
      <c r="Q394" s="199">
        <v>0</v>
      </c>
      <c r="R394" s="199">
        <f>Q394*H394</f>
        <v>0</v>
      </c>
      <c r="S394" s="199">
        <v>7.5999999999999998E-2</v>
      </c>
      <c r="T394" s="200">
        <f>S394*H394</f>
        <v>0.1368</v>
      </c>
      <c r="AR394" s="22" t="s">
        <v>157</v>
      </c>
      <c r="AT394" s="22" t="s">
        <v>152</v>
      </c>
      <c r="AU394" s="22" t="s">
        <v>81</v>
      </c>
      <c r="AY394" s="22" t="s">
        <v>150</v>
      </c>
      <c r="BE394" s="201">
        <f>IF(N394="základní",J394,0)</f>
        <v>0</v>
      </c>
      <c r="BF394" s="201">
        <f>IF(N394="snížená",J394,0)</f>
        <v>0</v>
      </c>
      <c r="BG394" s="201">
        <f>IF(N394="zákl. přenesená",J394,0)</f>
        <v>0</v>
      </c>
      <c r="BH394" s="201">
        <f>IF(N394="sníž. přenesená",J394,0)</f>
        <v>0</v>
      </c>
      <c r="BI394" s="201">
        <f>IF(N394="nulová",J394,0)</f>
        <v>0</v>
      </c>
      <c r="BJ394" s="22" t="s">
        <v>79</v>
      </c>
      <c r="BK394" s="201">
        <f>ROUND(I394*H394,2)</f>
        <v>0</v>
      </c>
      <c r="BL394" s="22" t="s">
        <v>157</v>
      </c>
      <c r="BM394" s="22" t="s">
        <v>652</v>
      </c>
    </row>
    <row r="395" spans="2:65" s="1" customFormat="1" ht="27">
      <c r="B395" s="39"/>
      <c r="C395" s="61"/>
      <c r="D395" s="202" t="s">
        <v>159</v>
      </c>
      <c r="E395" s="61"/>
      <c r="F395" s="203" t="s">
        <v>653</v>
      </c>
      <c r="G395" s="61"/>
      <c r="H395" s="61"/>
      <c r="I395" s="161"/>
      <c r="J395" s="61"/>
      <c r="K395" s="61"/>
      <c r="L395" s="59"/>
      <c r="M395" s="204"/>
      <c r="N395" s="40"/>
      <c r="O395" s="40"/>
      <c r="P395" s="40"/>
      <c r="Q395" s="40"/>
      <c r="R395" s="40"/>
      <c r="S395" s="40"/>
      <c r="T395" s="76"/>
      <c r="AT395" s="22" t="s">
        <v>159</v>
      </c>
      <c r="AU395" s="22" t="s">
        <v>81</v>
      </c>
    </row>
    <row r="396" spans="2:65" s="1" customFormat="1" ht="14.45" customHeight="1">
      <c r="B396" s="39"/>
      <c r="C396" s="190" t="s">
        <v>654</v>
      </c>
      <c r="D396" s="190" t="s">
        <v>152</v>
      </c>
      <c r="E396" s="191" t="s">
        <v>655</v>
      </c>
      <c r="F396" s="192" t="s">
        <v>656</v>
      </c>
      <c r="G396" s="193" t="s">
        <v>155</v>
      </c>
      <c r="H396" s="194">
        <v>3.96</v>
      </c>
      <c r="I396" s="195"/>
      <c r="J396" s="196">
        <f>ROUND(I396*H396,2)</f>
        <v>0</v>
      </c>
      <c r="K396" s="192" t="s">
        <v>156</v>
      </c>
      <c r="L396" s="59"/>
      <c r="M396" s="197" t="s">
        <v>21</v>
      </c>
      <c r="N396" s="198" t="s">
        <v>42</v>
      </c>
      <c r="O396" s="40"/>
      <c r="P396" s="199">
        <f>O396*H396</f>
        <v>0</v>
      </c>
      <c r="Q396" s="199">
        <v>0</v>
      </c>
      <c r="R396" s="199">
        <f>Q396*H396</f>
        <v>0</v>
      </c>
      <c r="S396" s="199">
        <v>6.3E-2</v>
      </c>
      <c r="T396" s="200">
        <f>S396*H396</f>
        <v>0.24948000000000001</v>
      </c>
      <c r="AR396" s="22" t="s">
        <v>157</v>
      </c>
      <c r="AT396" s="22" t="s">
        <v>152</v>
      </c>
      <c r="AU396" s="22" t="s">
        <v>81</v>
      </c>
      <c r="AY396" s="22" t="s">
        <v>150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22" t="s">
        <v>79</v>
      </c>
      <c r="BK396" s="201">
        <f>ROUND(I396*H396,2)</f>
        <v>0</v>
      </c>
      <c r="BL396" s="22" t="s">
        <v>157</v>
      </c>
      <c r="BM396" s="22" t="s">
        <v>657</v>
      </c>
    </row>
    <row r="397" spans="2:65" s="1" customFormat="1" ht="27">
      <c r="B397" s="39"/>
      <c r="C397" s="61"/>
      <c r="D397" s="202" t="s">
        <v>159</v>
      </c>
      <c r="E397" s="61"/>
      <c r="F397" s="203" t="s">
        <v>658</v>
      </c>
      <c r="G397" s="61"/>
      <c r="H397" s="61"/>
      <c r="I397" s="161"/>
      <c r="J397" s="61"/>
      <c r="K397" s="61"/>
      <c r="L397" s="59"/>
      <c r="M397" s="204"/>
      <c r="N397" s="40"/>
      <c r="O397" s="40"/>
      <c r="P397" s="40"/>
      <c r="Q397" s="40"/>
      <c r="R397" s="40"/>
      <c r="S397" s="40"/>
      <c r="T397" s="76"/>
      <c r="AT397" s="22" t="s">
        <v>159</v>
      </c>
      <c r="AU397" s="22" t="s">
        <v>81</v>
      </c>
    </row>
    <row r="398" spans="2:65" s="11" customFormat="1">
      <c r="B398" s="205"/>
      <c r="C398" s="206"/>
      <c r="D398" s="202" t="s">
        <v>161</v>
      </c>
      <c r="E398" s="207" t="s">
        <v>21</v>
      </c>
      <c r="F398" s="208" t="s">
        <v>659</v>
      </c>
      <c r="G398" s="206"/>
      <c r="H398" s="209">
        <v>3.96</v>
      </c>
      <c r="I398" s="210"/>
      <c r="J398" s="206"/>
      <c r="K398" s="206"/>
      <c r="L398" s="211"/>
      <c r="M398" s="212"/>
      <c r="N398" s="213"/>
      <c r="O398" s="213"/>
      <c r="P398" s="213"/>
      <c r="Q398" s="213"/>
      <c r="R398" s="213"/>
      <c r="S398" s="213"/>
      <c r="T398" s="214"/>
      <c r="AT398" s="215" t="s">
        <v>161</v>
      </c>
      <c r="AU398" s="215" t="s">
        <v>81</v>
      </c>
      <c r="AV398" s="11" t="s">
        <v>81</v>
      </c>
      <c r="AW398" s="11" t="s">
        <v>35</v>
      </c>
      <c r="AX398" s="11" t="s">
        <v>79</v>
      </c>
      <c r="AY398" s="215" t="s">
        <v>150</v>
      </c>
    </row>
    <row r="399" spans="2:65" s="1" customFormat="1" ht="14.45" customHeight="1">
      <c r="B399" s="39"/>
      <c r="C399" s="190" t="s">
        <v>660</v>
      </c>
      <c r="D399" s="190" t="s">
        <v>152</v>
      </c>
      <c r="E399" s="191" t="s">
        <v>661</v>
      </c>
      <c r="F399" s="192" t="s">
        <v>662</v>
      </c>
      <c r="G399" s="193" t="s">
        <v>155</v>
      </c>
      <c r="H399" s="194">
        <v>3.9049999999999998</v>
      </c>
      <c r="I399" s="195"/>
      <c r="J399" s="196">
        <f>ROUND(I399*H399,2)</f>
        <v>0</v>
      </c>
      <c r="K399" s="192" t="s">
        <v>156</v>
      </c>
      <c r="L399" s="59"/>
      <c r="M399" s="197" t="s">
        <v>21</v>
      </c>
      <c r="N399" s="198" t="s">
        <v>42</v>
      </c>
      <c r="O399" s="40"/>
      <c r="P399" s="199">
        <f>O399*H399</f>
        <v>0</v>
      </c>
      <c r="Q399" s="199">
        <v>0</v>
      </c>
      <c r="R399" s="199">
        <f>Q399*H399</f>
        <v>0</v>
      </c>
      <c r="S399" s="199">
        <v>6.0000000000000001E-3</v>
      </c>
      <c r="T399" s="200">
        <f>S399*H399</f>
        <v>2.3429999999999999E-2</v>
      </c>
      <c r="AR399" s="22" t="s">
        <v>157</v>
      </c>
      <c r="AT399" s="22" t="s">
        <v>152</v>
      </c>
      <c r="AU399" s="22" t="s">
        <v>81</v>
      </c>
      <c r="AY399" s="22" t="s">
        <v>150</v>
      </c>
      <c r="BE399" s="201">
        <f>IF(N399="základní",J399,0)</f>
        <v>0</v>
      </c>
      <c r="BF399" s="201">
        <f>IF(N399="snížená",J399,0)</f>
        <v>0</v>
      </c>
      <c r="BG399" s="201">
        <f>IF(N399="zákl. přenesená",J399,0)</f>
        <v>0</v>
      </c>
      <c r="BH399" s="201">
        <f>IF(N399="sníž. přenesená",J399,0)</f>
        <v>0</v>
      </c>
      <c r="BI399" s="201">
        <f>IF(N399="nulová",J399,0)</f>
        <v>0</v>
      </c>
      <c r="BJ399" s="22" t="s">
        <v>79</v>
      </c>
      <c r="BK399" s="201">
        <f>ROUND(I399*H399,2)</f>
        <v>0</v>
      </c>
      <c r="BL399" s="22" t="s">
        <v>157</v>
      </c>
      <c r="BM399" s="22" t="s">
        <v>663</v>
      </c>
    </row>
    <row r="400" spans="2:65" s="1" customFormat="1">
      <c r="B400" s="39"/>
      <c r="C400" s="61"/>
      <c r="D400" s="202" t="s">
        <v>159</v>
      </c>
      <c r="E400" s="61"/>
      <c r="F400" s="203" t="s">
        <v>662</v>
      </c>
      <c r="G400" s="61"/>
      <c r="H400" s="61"/>
      <c r="I400" s="161"/>
      <c r="J400" s="61"/>
      <c r="K400" s="61"/>
      <c r="L400" s="59"/>
      <c r="M400" s="204"/>
      <c r="N400" s="40"/>
      <c r="O400" s="40"/>
      <c r="P400" s="40"/>
      <c r="Q400" s="40"/>
      <c r="R400" s="40"/>
      <c r="S400" s="40"/>
      <c r="T400" s="76"/>
      <c r="AT400" s="22" t="s">
        <v>159</v>
      </c>
      <c r="AU400" s="22" t="s">
        <v>81</v>
      </c>
    </row>
    <row r="401" spans="2:65" s="11" customFormat="1">
      <c r="B401" s="205"/>
      <c r="C401" s="206"/>
      <c r="D401" s="202" t="s">
        <v>161</v>
      </c>
      <c r="E401" s="207" t="s">
        <v>21</v>
      </c>
      <c r="F401" s="208" t="s">
        <v>664</v>
      </c>
      <c r="G401" s="206"/>
      <c r="H401" s="209">
        <v>2.375</v>
      </c>
      <c r="I401" s="210"/>
      <c r="J401" s="206"/>
      <c r="K401" s="206"/>
      <c r="L401" s="211"/>
      <c r="M401" s="212"/>
      <c r="N401" s="213"/>
      <c r="O401" s="213"/>
      <c r="P401" s="213"/>
      <c r="Q401" s="213"/>
      <c r="R401" s="213"/>
      <c r="S401" s="213"/>
      <c r="T401" s="214"/>
      <c r="AT401" s="215" t="s">
        <v>161</v>
      </c>
      <c r="AU401" s="215" t="s">
        <v>81</v>
      </c>
      <c r="AV401" s="11" t="s">
        <v>81</v>
      </c>
      <c r="AW401" s="11" t="s">
        <v>35</v>
      </c>
      <c r="AX401" s="11" t="s">
        <v>71</v>
      </c>
      <c r="AY401" s="215" t="s">
        <v>150</v>
      </c>
    </row>
    <row r="402" spans="2:65" s="11" customFormat="1">
      <c r="B402" s="205"/>
      <c r="C402" s="206"/>
      <c r="D402" s="202" t="s">
        <v>161</v>
      </c>
      <c r="E402" s="207" t="s">
        <v>21</v>
      </c>
      <c r="F402" s="208" t="s">
        <v>665</v>
      </c>
      <c r="G402" s="206"/>
      <c r="H402" s="209">
        <v>1.53</v>
      </c>
      <c r="I402" s="210"/>
      <c r="J402" s="206"/>
      <c r="K402" s="206"/>
      <c r="L402" s="211"/>
      <c r="M402" s="212"/>
      <c r="N402" s="213"/>
      <c r="O402" s="213"/>
      <c r="P402" s="213"/>
      <c r="Q402" s="213"/>
      <c r="R402" s="213"/>
      <c r="S402" s="213"/>
      <c r="T402" s="214"/>
      <c r="AT402" s="215" t="s">
        <v>161</v>
      </c>
      <c r="AU402" s="215" t="s">
        <v>81</v>
      </c>
      <c r="AV402" s="11" t="s">
        <v>81</v>
      </c>
      <c r="AW402" s="11" t="s">
        <v>35</v>
      </c>
      <c r="AX402" s="11" t="s">
        <v>71</v>
      </c>
      <c r="AY402" s="215" t="s">
        <v>150</v>
      </c>
    </row>
    <row r="403" spans="2:65" s="12" customFormat="1">
      <c r="B403" s="226"/>
      <c r="C403" s="227"/>
      <c r="D403" s="202" t="s">
        <v>161</v>
      </c>
      <c r="E403" s="228" t="s">
        <v>21</v>
      </c>
      <c r="F403" s="229" t="s">
        <v>234</v>
      </c>
      <c r="G403" s="227"/>
      <c r="H403" s="230">
        <v>3.9049999999999998</v>
      </c>
      <c r="I403" s="231"/>
      <c r="J403" s="227"/>
      <c r="K403" s="227"/>
      <c r="L403" s="232"/>
      <c r="M403" s="233"/>
      <c r="N403" s="234"/>
      <c r="O403" s="234"/>
      <c r="P403" s="234"/>
      <c r="Q403" s="234"/>
      <c r="R403" s="234"/>
      <c r="S403" s="234"/>
      <c r="T403" s="235"/>
      <c r="AT403" s="236" t="s">
        <v>161</v>
      </c>
      <c r="AU403" s="236" t="s">
        <v>81</v>
      </c>
      <c r="AV403" s="12" t="s">
        <v>157</v>
      </c>
      <c r="AW403" s="12" t="s">
        <v>35</v>
      </c>
      <c r="AX403" s="12" t="s">
        <v>79</v>
      </c>
      <c r="AY403" s="236" t="s">
        <v>150</v>
      </c>
    </row>
    <row r="404" spans="2:65" s="1" customFormat="1" ht="14.45" customHeight="1">
      <c r="B404" s="39"/>
      <c r="C404" s="190" t="s">
        <v>666</v>
      </c>
      <c r="D404" s="190" t="s">
        <v>152</v>
      </c>
      <c r="E404" s="191" t="s">
        <v>667</v>
      </c>
      <c r="F404" s="192" t="s">
        <v>668</v>
      </c>
      <c r="G404" s="193" t="s">
        <v>155</v>
      </c>
      <c r="H404" s="194">
        <v>12.96</v>
      </c>
      <c r="I404" s="195"/>
      <c r="J404" s="196">
        <f>ROUND(I404*H404,2)</f>
        <v>0</v>
      </c>
      <c r="K404" s="192" t="s">
        <v>156</v>
      </c>
      <c r="L404" s="59"/>
      <c r="M404" s="197" t="s">
        <v>21</v>
      </c>
      <c r="N404" s="198" t="s">
        <v>42</v>
      </c>
      <c r="O404" s="40"/>
      <c r="P404" s="199">
        <f>O404*H404</f>
        <v>0</v>
      </c>
      <c r="Q404" s="199">
        <v>0</v>
      </c>
      <c r="R404" s="199">
        <f>Q404*H404</f>
        <v>0</v>
      </c>
      <c r="S404" s="199">
        <v>2E-3</v>
      </c>
      <c r="T404" s="200">
        <f>S404*H404</f>
        <v>2.5920000000000002E-2</v>
      </c>
      <c r="AR404" s="22" t="s">
        <v>157</v>
      </c>
      <c r="AT404" s="22" t="s">
        <v>152</v>
      </c>
      <c r="AU404" s="22" t="s">
        <v>81</v>
      </c>
      <c r="AY404" s="22" t="s">
        <v>150</v>
      </c>
      <c r="BE404" s="201">
        <f>IF(N404="základní",J404,0)</f>
        <v>0</v>
      </c>
      <c r="BF404" s="201">
        <f>IF(N404="snížená",J404,0)</f>
        <v>0</v>
      </c>
      <c r="BG404" s="201">
        <f>IF(N404="zákl. přenesená",J404,0)</f>
        <v>0</v>
      </c>
      <c r="BH404" s="201">
        <f>IF(N404="sníž. přenesená",J404,0)</f>
        <v>0</v>
      </c>
      <c r="BI404" s="201">
        <f>IF(N404="nulová",J404,0)</f>
        <v>0</v>
      </c>
      <c r="BJ404" s="22" t="s">
        <v>79</v>
      </c>
      <c r="BK404" s="201">
        <f>ROUND(I404*H404,2)</f>
        <v>0</v>
      </c>
      <c r="BL404" s="22" t="s">
        <v>157</v>
      </c>
      <c r="BM404" s="22" t="s">
        <v>669</v>
      </c>
    </row>
    <row r="405" spans="2:65" s="1" customFormat="1">
      <c r="B405" s="39"/>
      <c r="C405" s="61"/>
      <c r="D405" s="202" t="s">
        <v>159</v>
      </c>
      <c r="E405" s="61"/>
      <c r="F405" s="203" t="s">
        <v>668</v>
      </c>
      <c r="G405" s="61"/>
      <c r="H405" s="61"/>
      <c r="I405" s="161"/>
      <c r="J405" s="61"/>
      <c r="K405" s="61"/>
      <c r="L405" s="59"/>
      <c r="M405" s="204"/>
      <c r="N405" s="40"/>
      <c r="O405" s="40"/>
      <c r="P405" s="40"/>
      <c r="Q405" s="40"/>
      <c r="R405" s="40"/>
      <c r="S405" s="40"/>
      <c r="T405" s="76"/>
      <c r="AT405" s="22" t="s">
        <v>159</v>
      </c>
      <c r="AU405" s="22" t="s">
        <v>81</v>
      </c>
    </row>
    <row r="406" spans="2:65" s="11" customFormat="1">
      <c r="B406" s="205"/>
      <c r="C406" s="206"/>
      <c r="D406" s="202" t="s">
        <v>161</v>
      </c>
      <c r="E406" s="207" t="s">
        <v>21</v>
      </c>
      <c r="F406" s="208" t="s">
        <v>670</v>
      </c>
      <c r="G406" s="206"/>
      <c r="H406" s="209">
        <v>12.96</v>
      </c>
      <c r="I406" s="210"/>
      <c r="J406" s="206"/>
      <c r="K406" s="206"/>
      <c r="L406" s="211"/>
      <c r="M406" s="212"/>
      <c r="N406" s="213"/>
      <c r="O406" s="213"/>
      <c r="P406" s="213"/>
      <c r="Q406" s="213"/>
      <c r="R406" s="213"/>
      <c r="S406" s="213"/>
      <c r="T406" s="214"/>
      <c r="AT406" s="215" t="s">
        <v>161</v>
      </c>
      <c r="AU406" s="215" t="s">
        <v>81</v>
      </c>
      <c r="AV406" s="11" t="s">
        <v>81</v>
      </c>
      <c r="AW406" s="11" t="s">
        <v>35</v>
      </c>
      <c r="AX406" s="11" t="s">
        <v>79</v>
      </c>
      <c r="AY406" s="215" t="s">
        <v>150</v>
      </c>
    </row>
    <row r="407" spans="2:65" s="1" customFormat="1" ht="14.45" customHeight="1">
      <c r="B407" s="39"/>
      <c r="C407" s="190" t="s">
        <v>671</v>
      </c>
      <c r="D407" s="190" t="s">
        <v>152</v>
      </c>
      <c r="E407" s="191" t="s">
        <v>672</v>
      </c>
      <c r="F407" s="192" t="s">
        <v>673</v>
      </c>
      <c r="G407" s="193" t="s">
        <v>214</v>
      </c>
      <c r="H407" s="194">
        <v>11</v>
      </c>
      <c r="I407" s="195"/>
      <c r="J407" s="196">
        <f>ROUND(I407*H407,2)</f>
        <v>0</v>
      </c>
      <c r="K407" s="192" t="s">
        <v>21</v>
      </c>
      <c r="L407" s="59"/>
      <c r="M407" s="197" t="s">
        <v>21</v>
      </c>
      <c r="N407" s="198" t="s">
        <v>42</v>
      </c>
      <c r="O407" s="40"/>
      <c r="P407" s="199">
        <f>O407*H407</f>
        <v>0</v>
      </c>
      <c r="Q407" s="199">
        <v>0</v>
      </c>
      <c r="R407" s="199">
        <f>Q407*H407</f>
        <v>0</v>
      </c>
      <c r="S407" s="199">
        <v>7.2999999999999995E-2</v>
      </c>
      <c r="T407" s="200">
        <f>S407*H407</f>
        <v>0.80299999999999994</v>
      </c>
      <c r="AR407" s="22" t="s">
        <v>157</v>
      </c>
      <c r="AT407" s="22" t="s">
        <v>152</v>
      </c>
      <c r="AU407" s="22" t="s">
        <v>81</v>
      </c>
      <c r="AY407" s="22" t="s">
        <v>150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22" t="s">
        <v>79</v>
      </c>
      <c r="BK407" s="201">
        <f>ROUND(I407*H407,2)</f>
        <v>0</v>
      </c>
      <c r="BL407" s="22" t="s">
        <v>157</v>
      </c>
      <c r="BM407" s="22" t="s">
        <v>674</v>
      </c>
    </row>
    <row r="408" spans="2:65" s="1" customFormat="1">
      <c r="B408" s="39"/>
      <c r="C408" s="61"/>
      <c r="D408" s="202" t="s">
        <v>159</v>
      </c>
      <c r="E408" s="61"/>
      <c r="F408" s="203" t="s">
        <v>673</v>
      </c>
      <c r="G408" s="61"/>
      <c r="H408" s="61"/>
      <c r="I408" s="161"/>
      <c r="J408" s="61"/>
      <c r="K408" s="61"/>
      <c r="L408" s="59"/>
      <c r="M408" s="204"/>
      <c r="N408" s="40"/>
      <c r="O408" s="40"/>
      <c r="P408" s="40"/>
      <c r="Q408" s="40"/>
      <c r="R408" s="40"/>
      <c r="S408" s="40"/>
      <c r="T408" s="76"/>
      <c r="AT408" s="22" t="s">
        <v>159</v>
      </c>
      <c r="AU408" s="22" t="s">
        <v>81</v>
      </c>
    </row>
    <row r="409" spans="2:65" s="1" customFormat="1" ht="22.9" customHeight="1">
      <c r="B409" s="39"/>
      <c r="C409" s="190" t="s">
        <v>675</v>
      </c>
      <c r="D409" s="190" t="s">
        <v>152</v>
      </c>
      <c r="E409" s="191" t="s">
        <v>676</v>
      </c>
      <c r="F409" s="192" t="s">
        <v>677</v>
      </c>
      <c r="G409" s="193" t="s">
        <v>336</v>
      </c>
      <c r="H409" s="194">
        <v>0.94</v>
      </c>
      <c r="I409" s="195"/>
      <c r="J409" s="196">
        <f>ROUND(I409*H409,2)</f>
        <v>0</v>
      </c>
      <c r="K409" s="192" t="s">
        <v>156</v>
      </c>
      <c r="L409" s="59"/>
      <c r="M409" s="197" t="s">
        <v>21</v>
      </c>
      <c r="N409" s="198" t="s">
        <v>42</v>
      </c>
      <c r="O409" s="40"/>
      <c r="P409" s="199">
        <f>O409*H409</f>
        <v>0</v>
      </c>
      <c r="Q409" s="199">
        <v>3.0899999999999999E-3</v>
      </c>
      <c r="R409" s="199">
        <f>Q409*H409</f>
        <v>2.9045999999999998E-3</v>
      </c>
      <c r="S409" s="199">
        <v>0.126</v>
      </c>
      <c r="T409" s="200">
        <f>S409*H409</f>
        <v>0.11843999999999999</v>
      </c>
      <c r="AR409" s="22" t="s">
        <v>157</v>
      </c>
      <c r="AT409" s="22" t="s">
        <v>152</v>
      </c>
      <c r="AU409" s="22" t="s">
        <v>81</v>
      </c>
      <c r="AY409" s="22" t="s">
        <v>150</v>
      </c>
      <c r="BE409" s="201">
        <f>IF(N409="základní",J409,0)</f>
        <v>0</v>
      </c>
      <c r="BF409" s="201">
        <f>IF(N409="snížená",J409,0)</f>
        <v>0</v>
      </c>
      <c r="BG409" s="201">
        <f>IF(N409="zákl. přenesená",J409,0)</f>
        <v>0</v>
      </c>
      <c r="BH409" s="201">
        <f>IF(N409="sníž. přenesená",J409,0)</f>
        <v>0</v>
      </c>
      <c r="BI409" s="201">
        <f>IF(N409="nulová",J409,0)</f>
        <v>0</v>
      </c>
      <c r="BJ409" s="22" t="s">
        <v>79</v>
      </c>
      <c r="BK409" s="201">
        <f>ROUND(I409*H409,2)</f>
        <v>0</v>
      </c>
      <c r="BL409" s="22" t="s">
        <v>157</v>
      </c>
      <c r="BM409" s="22" t="s">
        <v>678</v>
      </c>
    </row>
    <row r="410" spans="2:65" s="1" customFormat="1" ht="27">
      <c r="B410" s="39"/>
      <c r="C410" s="61"/>
      <c r="D410" s="202" t="s">
        <v>159</v>
      </c>
      <c r="E410" s="61"/>
      <c r="F410" s="203" t="s">
        <v>679</v>
      </c>
      <c r="G410" s="61"/>
      <c r="H410" s="61"/>
      <c r="I410" s="161"/>
      <c r="J410" s="61"/>
      <c r="K410" s="61"/>
      <c r="L410" s="59"/>
      <c r="M410" s="204"/>
      <c r="N410" s="40"/>
      <c r="O410" s="40"/>
      <c r="P410" s="40"/>
      <c r="Q410" s="40"/>
      <c r="R410" s="40"/>
      <c r="S410" s="40"/>
      <c r="T410" s="76"/>
      <c r="AT410" s="22" t="s">
        <v>159</v>
      </c>
      <c r="AU410" s="22" t="s">
        <v>81</v>
      </c>
    </row>
    <row r="411" spans="2:65" s="11" customFormat="1">
      <c r="B411" s="205"/>
      <c r="C411" s="206"/>
      <c r="D411" s="202" t="s">
        <v>161</v>
      </c>
      <c r="E411" s="207" t="s">
        <v>21</v>
      </c>
      <c r="F411" s="208" t="s">
        <v>680</v>
      </c>
      <c r="G411" s="206"/>
      <c r="H411" s="209">
        <v>0.94</v>
      </c>
      <c r="I411" s="210"/>
      <c r="J411" s="206"/>
      <c r="K411" s="206"/>
      <c r="L411" s="211"/>
      <c r="M411" s="212"/>
      <c r="N411" s="213"/>
      <c r="O411" s="213"/>
      <c r="P411" s="213"/>
      <c r="Q411" s="213"/>
      <c r="R411" s="213"/>
      <c r="S411" s="213"/>
      <c r="T411" s="214"/>
      <c r="AT411" s="215" t="s">
        <v>161</v>
      </c>
      <c r="AU411" s="215" t="s">
        <v>81</v>
      </c>
      <c r="AV411" s="11" t="s">
        <v>81</v>
      </c>
      <c r="AW411" s="11" t="s">
        <v>35</v>
      </c>
      <c r="AX411" s="11" t="s">
        <v>79</v>
      </c>
      <c r="AY411" s="215" t="s">
        <v>150</v>
      </c>
    </row>
    <row r="412" spans="2:65" s="1" customFormat="1" ht="22.9" customHeight="1">
      <c r="B412" s="39"/>
      <c r="C412" s="190" t="s">
        <v>681</v>
      </c>
      <c r="D412" s="190" t="s">
        <v>152</v>
      </c>
      <c r="E412" s="191" t="s">
        <v>682</v>
      </c>
      <c r="F412" s="192" t="s">
        <v>683</v>
      </c>
      <c r="G412" s="193" t="s">
        <v>336</v>
      </c>
      <c r="H412" s="194">
        <v>6.6</v>
      </c>
      <c r="I412" s="195"/>
      <c r="J412" s="196">
        <f>ROUND(I412*H412,2)</f>
        <v>0</v>
      </c>
      <c r="K412" s="192" t="s">
        <v>156</v>
      </c>
      <c r="L412" s="59"/>
      <c r="M412" s="197" t="s">
        <v>21</v>
      </c>
      <c r="N412" s="198" t="s">
        <v>42</v>
      </c>
      <c r="O412" s="40"/>
      <c r="P412" s="199">
        <f>O412*H412</f>
        <v>0</v>
      </c>
      <c r="Q412" s="199">
        <v>3.0000000000000001E-5</v>
      </c>
      <c r="R412" s="199">
        <f>Q412*H412</f>
        <v>1.9799999999999999E-4</v>
      </c>
      <c r="S412" s="199">
        <v>0</v>
      </c>
      <c r="T412" s="200">
        <f>S412*H412</f>
        <v>0</v>
      </c>
      <c r="AR412" s="22" t="s">
        <v>157</v>
      </c>
      <c r="AT412" s="22" t="s">
        <v>152</v>
      </c>
      <c r="AU412" s="22" t="s">
        <v>81</v>
      </c>
      <c r="AY412" s="22" t="s">
        <v>150</v>
      </c>
      <c r="BE412" s="201">
        <f>IF(N412="základní",J412,0)</f>
        <v>0</v>
      </c>
      <c r="BF412" s="201">
        <f>IF(N412="snížená",J412,0)</f>
        <v>0</v>
      </c>
      <c r="BG412" s="201">
        <f>IF(N412="zákl. přenesená",J412,0)</f>
        <v>0</v>
      </c>
      <c r="BH412" s="201">
        <f>IF(N412="sníž. přenesená",J412,0)</f>
        <v>0</v>
      </c>
      <c r="BI412" s="201">
        <f>IF(N412="nulová",J412,0)</f>
        <v>0</v>
      </c>
      <c r="BJ412" s="22" t="s">
        <v>79</v>
      </c>
      <c r="BK412" s="201">
        <f>ROUND(I412*H412,2)</f>
        <v>0</v>
      </c>
      <c r="BL412" s="22" t="s">
        <v>157</v>
      </c>
      <c r="BM412" s="22" t="s">
        <v>684</v>
      </c>
    </row>
    <row r="413" spans="2:65" s="1" customFormat="1" ht="27">
      <c r="B413" s="39"/>
      <c r="C413" s="61"/>
      <c r="D413" s="202" t="s">
        <v>159</v>
      </c>
      <c r="E413" s="61"/>
      <c r="F413" s="203" t="s">
        <v>685</v>
      </c>
      <c r="G413" s="61"/>
      <c r="H413" s="61"/>
      <c r="I413" s="161"/>
      <c r="J413" s="61"/>
      <c r="K413" s="61"/>
      <c r="L413" s="59"/>
      <c r="M413" s="204"/>
      <c r="N413" s="40"/>
      <c r="O413" s="40"/>
      <c r="P413" s="40"/>
      <c r="Q413" s="40"/>
      <c r="R413" s="40"/>
      <c r="S413" s="40"/>
      <c r="T413" s="76"/>
      <c r="AT413" s="22" t="s">
        <v>159</v>
      </c>
      <c r="AU413" s="22" t="s">
        <v>81</v>
      </c>
    </row>
    <row r="414" spans="2:65" s="1" customFormat="1" ht="14.45" customHeight="1">
      <c r="B414" s="39"/>
      <c r="C414" s="190" t="s">
        <v>686</v>
      </c>
      <c r="D414" s="190" t="s">
        <v>152</v>
      </c>
      <c r="E414" s="191" t="s">
        <v>687</v>
      </c>
      <c r="F414" s="192" t="s">
        <v>688</v>
      </c>
      <c r="G414" s="193" t="s">
        <v>336</v>
      </c>
      <c r="H414" s="194">
        <v>6.6</v>
      </c>
      <c r="I414" s="195"/>
      <c r="J414" s="196">
        <f>ROUND(I414*H414,2)</f>
        <v>0</v>
      </c>
      <c r="K414" s="192" t="s">
        <v>156</v>
      </c>
      <c r="L414" s="59"/>
      <c r="M414" s="197" t="s">
        <v>21</v>
      </c>
      <c r="N414" s="198" t="s">
        <v>42</v>
      </c>
      <c r="O414" s="40"/>
      <c r="P414" s="199">
        <f>O414*H414</f>
        <v>0</v>
      </c>
      <c r="Q414" s="199">
        <v>0</v>
      </c>
      <c r="R414" s="199">
        <f>Q414*H414</f>
        <v>0</v>
      </c>
      <c r="S414" s="199">
        <v>0</v>
      </c>
      <c r="T414" s="200">
        <f>S414*H414</f>
        <v>0</v>
      </c>
      <c r="AR414" s="22" t="s">
        <v>157</v>
      </c>
      <c r="AT414" s="22" t="s">
        <v>152</v>
      </c>
      <c r="AU414" s="22" t="s">
        <v>81</v>
      </c>
      <c r="AY414" s="22" t="s">
        <v>150</v>
      </c>
      <c r="BE414" s="201">
        <f>IF(N414="základní",J414,0)</f>
        <v>0</v>
      </c>
      <c r="BF414" s="201">
        <f>IF(N414="snížená",J414,0)</f>
        <v>0</v>
      </c>
      <c r="BG414" s="201">
        <f>IF(N414="zákl. přenesená",J414,0)</f>
        <v>0</v>
      </c>
      <c r="BH414" s="201">
        <f>IF(N414="sníž. přenesená",J414,0)</f>
        <v>0</v>
      </c>
      <c r="BI414" s="201">
        <f>IF(N414="nulová",J414,0)</f>
        <v>0</v>
      </c>
      <c r="BJ414" s="22" t="s">
        <v>79</v>
      </c>
      <c r="BK414" s="201">
        <f>ROUND(I414*H414,2)</f>
        <v>0</v>
      </c>
      <c r="BL414" s="22" t="s">
        <v>157</v>
      </c>
      <c r="BM414" s="22" t="s">
        <v>689</v>
      </c>
    </row>
    <row r="415" spans="2:65" s="1" customFormat="1" ht="27">
      <c r="B415" s="39"/>
      <c r="C415" s="61"/>
      <c r="D415" s="202" t="s">
        <v>159</v>
      </c>
      <c r="E415" s="61"/>
      <c r="F415" s="203" t="s">
        <v>690</v>
      </c>
      <c r="G415" s="61"/>
      <c r="H415" s="61"/>
      <c r="I415" s="161"/>
      <c r="J415" s="61"/>
      <c r="K415" s="61"/>
      <c r="L415" s="59"/>
      <c r="M415" s="204"/>
      <c r="N415" s="40"/>
      <c r="O415" s="40"/>
      <c r="P415" s="40"/>
      <c r="Q415" s="40"/>
      <c r="R415" s="40"/>
      <c r="S415" s="40"/>
      <c r="T415" s="76"/>
      <c r="AT415" s="22" t="s">
        <v>159</v>
      </c>
      <c r="AU415" s="22" t="s">
        <v>81</v>
      </c>
    </row>
    <row r="416" spans="2:65" s="1" customFormat="1" ht="22.9" customHeight="1">
      <c r="B416" s="39"/>
      <c r="C416" s="190" t="s">
        <v>691</v>
      </c>
      <c r="D416" s="190" t="s">
        <v>152</v>
      </c>
      <c r="E416" s="191" t="s">
        <v>692</v>
      </c>
      <c r="F416" s="192" t="s">
        <v>693</v>
      </c>
      <c r="G416" s="193" t="s">
        <v>155</v>
      </c>
      <c r="H416" s="194">
        <v>11.9</v>
      </c>
      <c r="I416" s="195"/>
      <c r="J416" s="196">
        <f>ROUND(I416*H416,2)</f>
        <v>0</v>
      </c>
      <c r="K416" s="192" t="s">
        <v>156</v>
      </c>
      <c r="L416" s="59"/>
      <c r="M416" s="197" t="s">
        <v>21</v>
      </c>
      <c r="N416" s="198" t="s">
        <v>42</v>
      </c>
      <c r="O416" s="40"/>
      <c r="P416" s="199">
        <f>O416*H416</f>
        <v>0</v>
      </c>
      <c r="Q416" s="199">
        <v>0</v>
      </c>
      <c r="R416" s="199">
        <f>Q416*H416</f>
        <v>0</v>
      </c>
      <c r="S416" s="199">
        <v>0.05</v>
      </c>
      <c r="T416" s="200">
        <f>S416*H416</f>
        <v>0.59500000000000008</v>
      </c>
      <c r="AR416" s="22" t="s">
        <v>157</v>
      </c>
      <c r="AT416" s="22" t="s">
        <v>152</v>
      </c>
      <c r="AU416" s="22" t="s">
        <v>81</v>
      </c>
      <c r="AY416" s="22" t="s">
        <v>150</v>
      </c>
      <c r="BE416" s="201">
        <f>IF(N416="základní",J416,0)</f>
        <v>0</v>
      </c>
      <c r="BF416" s="201">
        <f>IF(N416="snížená",J416,0)</f>
        <v>0</v>
      </c>
      <c r="BG416" s="201">
        <f>IF(N416="zákl. přenesená",J416,0)</f>
        <v>0</v>
      </c>
      <c r="BH416" s="201">
        <f>IF(N416="sníž. přenesená",J416,0)</f>
        <v>0</v>
      </c>
      <c r="BI416" s="201">
        <f>IF(N416="nulová",J416,0)</f>
        <v>0</v>
      </c>
      <c r="BJ416" s="22" t="s">
        <v>79</v>
      </c>
      <c r="BK416" s="201">
        <f>ROUND(I416*H416,2)</f>
        <v>0</v>
      </c>
      <c r="BL416" s="22" t="s">
        <v>157</v>
      </c>
      <c r="BM416" s="22" t="s">
        <v>694</v>
      </c>
    </row>
    <row r="417" spans="2:65" s="1" customFormat="1" ht="27">
      <c r="B417" s="39"/>
      <c r="C417" s="61"/>
      <c r="D417" s="202" t="s">
        <v>159</v>
      </c>
      <c r="E417" s="61"/>
      <c r="F417" s="203" t="s">
        <v>695</v>
      </c>
      <c r="G417" s="61"/>
      <c r="H417" s="61"/>
      <c r="I417" s="161"/>
      <c r="J417" s="61"/>
      <c r="K417" s="61"/>
      <c r="L417" s="59"/>
      <c r="M417" s="204"/>
      <c r="N417" s="40"/>
      <c r="O417" s="40"/>
      <c r="P417" s="40"/>
      <c r="Q417" s="40"/>
      <c r="R417" s="40"/>
      <c r="S417" s="40"/>
      <c r="T417" s="76"/>
      <c r="AT417" s="22" t="s">
        <v>159</v>
      </c>
      <c r="AU417" s="22" t="s">
        <v>81</v>
      </c>
    </row>
    <row r="418" spans="2:65" s="11" customFormat="1">
      <c r="B418" s="205"/>
      <c r="C418" s="206"/>
      <c r="D418" s="202" t="s">
        <v>161</v>
      </c>
      <c r="E418" s="207" t="s">
        <v>21</v>
      </c>
      <c r="F418" s="208" t="s">
        <v>696</v>
      </c>
      <c r="G418" s="206"/>
      <c r="H418" s="209">
        <v>11.9</v>
      </c>
      <c r="I418" s="210"/>
      <c r="J418" s="206"/>
      <c r="K418" s="206"/>
      <c r="L418" s="211"/>
      <c r="M418" s="212"/>
      <c r="N418" s="213"/>
      <c r="O418" s="213"/>
      <c r="P418" s="213"/>
      <c r="Q418" s="213"/>
      <c r="R418" s="213"/>
      <c r="S418" s="213"/>
      <c r="T418" s="214"/>
      <c r="AT418" s="215" t="s">
        <v>161</v>
      </c>
      <c r="AU418" s="215" t="s">
        <v>81</v>
      </c>
      <c r="AV418" s="11" t="s">
        <v>81</v>
      </c>
      <c r="AW418" s="11" t="s">
        <v>35</v>
      </c>
      <c r="AX418" s="11" t="s">
        <v>79</v>
      </c>
      <c r="AY418" s="215" t="s">
        <v>150</v>
      </c>
    </row>
    <row r="419" spans="2:65" s="1" customFormat="1" ht="22.9" customHeight="1">
      <c r="B419" s="39"/>
      <c r="C419" s="190" t="s">
        <v>697</v>
      </c>
      <c r="D419" s="190" t="s">
        <v>152</v>
      </c>
      <c r="E419" s="191" t="s">
        <v>698</v>
      </c>
      <c r="F419" s="192" t="s">
        <v>699</v>
      </c>
      <c r="G419" s="193" t="s">
        <v>155</v>
      </c>
      <c r="H419" s="194">
        <v>85.436000000000007</v>
      </c>
      <c r="I419" s="195"/>
      <c r="J419" s="196">
        <f>ROUND(I419*H419,2)</f>
        <v>0</v>
      </c>
      <c r="K419" s="192" t="s">
        <v>156</v>
      </c>
      <c r="L419" s="59"/>
      <c r="M419" s="197" t="s">
        <v>21</v>
      </c>
      <c r="N419" s="198" t="s">
        <v>42</v>
      </c>
      <c r="O419" s="40"/>
      <c r="P419" s="199">
        <f>O419*H419</f>
        <v>0</v>
      </c>
      <c r="Q419" s="199">
        <v>0</v>
      </c>
      <c r="R419" s="199">
        <f>Q419*H419</f>
        <v>0</v>
      </c>
      <c r="S419" s="199">
        <v>4.5999999999999999E-2</v>
      </c>
      <c r="T419" s="200">
        <f>S419*H419</f>
        <v>3.9300560000000004</v>
      </c>
      <c r="AR419" s="22" t="s">
        <v>157</v>
      </c>
      <c r="AT419" s="22" t="s">
        <v>152</v>
      </c>
      <c r="AU419" s="22" t="s">
        <v>81</v>
      </c>
      <c r="AY419" s="22" t="s">
        <v>150</v>
      </c>
      <c r="BE419" s="201">
        <f>IF(N419="základní",J419,0)</f>
        <v>0</v>
      </c>
      <c r="BF419" s="201">
        <f>IF(N419="snížená",J419,0)</f>
        <v>0</v>
      </c>
      <c r="BG419" s="201">
        <f>IF(N419="zákl. přenesená",J419,0)</f>
        <v>0</v>
      </c>
      <c r="BH419" s="201">
        <f>IF(N419="sníž. přenesená",J419,0)</f>
        <v>0</v>
      </c>
      <c r="BI419" s="201">
        <f>IF(N419="nulová",J419,0)</f>
        <v>0</v>
      </c>
      <c r="BJ419" s="22" t="s">
        <v>79</v>
      </c>
      <c r="BK419" s="201">
        <f>ROUND(I419*H419,2)</f>
        <v>0</v>
      </c>
      <c r="BL419" s="22" t="s">
        <v>157</v>
      </c>
      <c r="BM419" s="22" t="s">
        <v>700</v>
      </c>
    </row>
    <row r="420" spans="2:65" s="1" customFormat="1" ht="27">
      <c r="B420" s="39"/>
      <c r="C420" s="61"/>
      <c r="D420" s="202" t="s">
        <v>159</v>
      </c>
      <c r="E420" s="61"/>
      <c r="F420" s="203" t="s">
        <v>701</v>
      </c>
      <c r="G420" s="61"/>
      <c r="H420" s="61"/>
      <c r="I420" s="161"/>
      <c r="J420" s="61"/>
      <c r="K420" s="61"/>
      <c r="L420" s="59"/>
      <c r="M420" s="204"/>
      <c r="N420" s="40"/>
      <c r="O420" s="40"/>
      <c r="P420" s="40"/>
      <c r="Q420" s="40"/>
      <c r="R420" s="40"/>
      <c r="S420" s="40"/>
      <c r="T420" s="76"/>
      <c r="AT420" s="22" t="s">
        <v>159</v>
      </c>
      <c r="AU420" s="22" t="s">
        <v>81</v>
      </c>
    </row>
    <row r="421" spans="2:65" s="11" customFormat="1">
      <c r="B421" s="205"/>
      <c r="C421" s="206"/>
      <c r="D421" s="202" t="s">
        <v>161</v>
      </c>
      <c r="E421" s="207" t="s">
        <v>21</v>
      </c>
      <c r="F421" s="208" t="s">
        <v>702</v>
      </c>
      <c r="G421" s="206"/>
      <c r="H421" s="209">
        <v>85.436000000000007</v>
      </c>
      <c r="I421" s="210"/>
      <c r="J421" s="206"/>
      <c r="K421" s="206"/>
      <c r="L421" s="211"/>
      <c r="M421" s="212"/>
      <c r="N421" s="213"/>
      <c r="O421" s="213"/>
      <c r="P421" s="213"/>
      <c r="Q421" s="213"/>
      <c r="R421" s="213"/>
      <c r="S421" s="213"/>
      <c r="T421" s="214"/>
      <c r="AT421" s="215" t="s">
        <v>161</v>
      </c>
      <c r="AU421" s="215" t="s">
        <v>81</v>
      </c>
      <c r="AV421" s="11" t="s">
        <v>81</v>
      </c>
      <c r="AW421" s="11" t="s">
        <v>35</v>
      </c>
      <c r="AX421" s="11" t="s">
        <v>79</v>
      </c>
      <c r="AY421" s="215" t="s">
        <v>150</v>
      </c>
    </row>
    <row r="422" spans="2:65" s="1" customFormat="1" ht="22.9" customHeight="1">
      <c r="B422" s="39"/>
      <c r="C422" s="190" t="s">
        <v>703</v>
      </c>
      <c r="D422" s="190" t="s">
        <v>152</v>
      </c>
      <c r="E422" s="191" t="s">
        <v>704</v>
      </c>
      <c r="F422" s="192" t="s">
        <v>705</v>
      </c>
      <c r="G422" s="193" t="s">
        <v>155</v>
      </c>
      <c r="H422" s="194">
        <v>466.23500000000001</v>
      </c>
      <c r="I422" s="195"/>
      <c r="J422" s="196">
        <f>ROUND(I422*H422,2)</f>
        <v>0</v>
      </c>
      <c r="K422" s="192" t="s">
        <v>156</v>
      </c>
      <c r="L422" s="59"/>
      <c r="M422" s="197" t="s">
        <v>21</v>
      </c>
      <c r="N422" s="198" t="s">
        <v>42</v>
      </c>
      <c r="O422" s="40"/>
      <c r="P422" s="199">
        <f>O422*H422</f>
        <v>0</v>
      </c>
      <c r="Q422" s="199">
        <v>0</v>
      </c>
      <c r="R422" s="199">
        <f>Q422*H422</f>
        <v>0</v>
      </c>
      <c r="S422" s="199">
        <v>5.8999999999999997E-2</v>
      </c>
      <c r="T422" s="200">
        <f>S422*H422</f>
        <v>27.507864999999999</v>
      </c>
      <c r="AR422" s="22" t="s">
        <v>157</v>
      </c>
      <c r="AT422" s="22" t="s">
        <v>152</v>
      </c>
      <c r="AU422" s="22" t="s">
        <v>81</v>
      </c>
      <c r="AY422" s="22" t="s">
        <v>150</v>
      </c>
      <c r="BE422" s="201">
        <f>IF(N422="základní",J422,0)</f>
        <v>0</v>
      </c>
      <c r="BF422" s="201">
        <f>IF(N422="snížená",J422,0)</f>
        <v>0</v>
      </c>
      <c r="BG422" s="201">
        <f>IF(N422="zákl. přenesená",J422,0)</f>
        <v>0</v>
      </c>
      <c r="BH422" s="201">
        <f>IF(N422="sníž. přenesená",J422,0)</f>
        <v>0</v>
      </c>
      <c r="BI422" s="201">
        <f>IF(N422="nulová",J422,0)</f>
        <v>0</v>
      </c>
      <c r="BJ422" s="22" t="s">
        <v>79</v>
      </c>
      <c r="BK422" s="201">
        <f>ROUND(I422*H422,2)</f>
        <v>0</v>
      </c>
      <c r="BL422" s="22" t="s">
        <v>157</v>
      </c>
      <c r="BM422" s="22" t="s">
        <v>706</v>
      </c>
    </row>
    <row r="423" spans="2:65" s="1" customFormat="1">
      <c r="B423" s="39"/>
      <c r="C423" s="61"/>
      <c r="D423" s="202" t="s">
        <v>159</v>
      </c>
      <c r="E423" s="61"/>
      <c r="F423" s="203" t="s">
        <v>707</v>
      </c>
      <c r="G423" s="61"/>
      <c r="H423" s="61"/>
      <c r="I423" s="161"/>
      <c r="J423" s="61"/>
      <c r="K423" s="61"/>
      <c r="L423" s="59"/>
      <c r="M423" s="204"/>
      <c r="N423" s="40"/>
      <c r="O423" s="40"/>
      <c r="P423" s="40"/>
      <c r="Q423" s="40"/>
      <c r="R423" s="40"/>
      <c r="S423" s="40"/>
      <c r="T423" s="76"/>
      <c r="AT423" s="22" t="s">
        <v>159</v>
      </c>
      <c r="AU423" s="22" t="s">
        <v>81</v>
      </c>
    </row>
    <row r="424" spans="2:65" s="11" customFormat="1">
      <c r="B424" s="205"/>
      <c r="C424" s="206"/>
      <c r="D424" s="202" t="s">
        <v>161</v>
      </c>
      <c r="E424" s="207" t="s">
        <v>21</v>
      </c>
      <c r="F424" s="208" t="s">
        <v>708</v>
      </c>
      <c r="G424" s="206"/>
      <c r="H424" s="209">
        <v>113.74</v>
      </c>
      <c r="I424" s="210"/>
      <c r="J424" s="206"/>
      <c r="K424" s="206"/>
      <c r="L424" s="211"/>
      <c r="M424" s="212"/>
      <c r="N424" s="213"/>
      <c r="O424" s="213"/>
      <c r="P424" s="213"/>
      <c r="Q424" s="213"/>
      <c r="R424" s="213"/>
      <c r="S424" s="213"/>
      <c r="T424" s="214"/>
      <c r="AT424" s="215" t="s">
        <v>161</v>
      </c>
      <c r="AU424" s="215" t="s">
        <v>81</v>
      </c>
      <c r="AV424" s="11" t="s">
        <v>81</v>
      </c>
      <c r="AW424" s="11" t="s">
        <v>35</v>
      </c>
      <c r="AX424" s="11" t="s">
        <v>71</v>
      </c>
      <c r="AY424" s="215" t="s">
        <v>150</v>
      </c>
    </row>
    <row r="425" spans="2:65" s="11" customFormat="1">
      <c r="B425" s="205"/>
      <c r="C425" s="206"/>
      <c r="D425" s="202" t="s">
        <v>161</v>
      </c>
      <c r="E425" s="207" t="s">
        <v>21</v>
      </c>
      <c r="F425" s="208" t="s">
        <v>709</v>
      </c>
      <c r="G425" s="206"/>
      <c r="H425" s="209">
        <v>107.61499999999999</v>
      </c>
      <c r="I425" s="210"/>
      <c r="J425" s="206"/>
      <c r="K425" s="206"/>
      <c r="L425" s="211"/>
      <c r="M425" s="212"/>
      <c r="N425" s="213"/>
      <c r="O425" s="213"/>
      <c r="P425" s="213"/>
      <c r="Q425" s="213"/>
      <c r="R425" s="213"/>
      <c r="S425" s="213"/>
      <c r="T425" s="214"/>
      <c r="AT425" s="215" t="s">
        <v>161</v>
      </c>
      <c r="AU425" s="215" t="s">
        <v>81</v>
      </c>
      <c r="AV425" s="11" t="s">
        <v>81</v>
      </c>
      <c r="AW425" s="11" t="s">
        <v>35</v>
      </c>
      <c r="AX425" s="11" t="s">
        <v>71</v>
      </c>
      <c r="AY425" s="215" t="s">
        <v>150</v>
      </c>
    </row>
    <row r="426" spans="2:65" s="11" customFormat="1">
      <c r="B426" s="205"/>
      <c r="C426" s="206"/>
      <c r="D426" s="202" t="s">
        <v>161</v>
      </c>
      <c r="E426" s="207" t="s">
        <v>21</v>
      </c>
      <c r="F426" s="208" t="s">
        <v>710</v>
      </c>
      <c r="G426" s="206"/>
      <c r="H426" s="209">
        <v>127.005</v>
      </c>
      <c r="I426" s="210"/>
      <c r="J426" s="206"/>
      <c r="K426" s="206"/>
      <c r="L426" s="211"/>
      <c r="M426" s="212"/>
      <c r="N426" s="213"/>
      <c r="O426" s="213"/>
      <c r="P426" s="213"/>
      <c r="Q426" s="213"/>
      <c r="R426" s="213"/>
      <c r="S426" s="213"/>
      <c r="T426" s="214"/>
      <c r="AT426" s="215" t="s">
        <v>161</v>
      </c>
      <c r="AU426" s="215" t="s">
        <v>81</v>
      </c>
      <c r="AV426" s="11" t="s">
        <v>81</v>
      </c>
      <c r="AW426" s="11" t="s">
        <v>35</v>
      </c>
      <c r="AX426" s="11" t="s">
        <v>71</v>
      </c>
      <c r="AY426" s="215" t="s">
        <v>150</v>
      </c>
    </row>
    <row r="427" spans="2:65" s="11" customFormat="1">
      <c r="B427" s="205"/>
      <c r="C427" s="206"/>
      <c r="D427" s="202" t="s">
        <v>161</v>
      </c>
      <c r="E427" s="207" t="s">
        <v>21</v>
      </c>
      <c r="F427" s="208" t="s">
        <v>711</v>
      </c>
      <c r="G427" s="206"/>
      <c r="H427" s="209">
        <v>117.875</v>
      </c>
      <c r="I427" s="210"/>
      <c r="J427" s="206"/>
      <c r="K427" s="206"/>
      <c r="L427" s="211"/>
      <c r="M427" s="212"/>
      <c r="N427" s="213"/>
      <c r="O427" s="213"/>
      <c r="P427" s="213"/>
      <c r="Q427" s="213"/>
      <c r="R427" s="213"/>
      <c r="S427" s="213"/>
      <c r="T427" s="214"/>
      <c r="AT427" s="215" t="s">
        <v>161</v>
      </c>
      <c r="AU427" s="215" t="s">
        <v>81</v>
      </c>
      <c r="AV427" s="11" t="s">
        <v>81</v>
      </c>
      <c r="AW427" s="11" t="s">
        <v>35</v>
      </c>
      <c r="AX427" s="11" t="s">
        <v>71</v>
      </c>
      <c r="AY427" s="215" t="s">
        <v>150</v>
      </c>
    </row>
    <row r="428" spans="2:65" s="12" customFormat="1">
      <c r="B428" s="226"/>
      <c r="C428" s="227"/>
      <c r="D428" s="202" t="s">
        <v>161</v>
      </c>
      <c r="E428" s="228" t="s">
        <v>21</v>
      </c>
      <c r="F428" s="229" t="s">
        <v>234</v>
      </c>
      <c r="G428" s="227"/>
      <c r="H428" s="230">
        <v>466.23500000000001</v>
      </c>
      <c r="I428" s="231"/>
      <c r="J428" s="227"/>
      <c r="K428" s="227"/>
      <c r="L428" s="232"/>
      <c r="M428" s="233"/>
      <c r="N428" s="234"/>
      <c r="O428" s="234"/>
      <c r="P428" s="234"/>
      <c r="Q428" s="234"/>
      <c r="R428" s="234"/>
      <c r="S428" s="234"/>
      <c r="T428" s="235"/>
      <c r="AT428" s="236" t="s">
        <v>161</v>
      </c>
      <c r="AU428" s="236" t="s">
        <v>81</v>
      </c>
      <c r="AV428" s="12" t="s">
        <v>157</v>
      </c>
      <c r="AW428" s="12" t="s">
        <v>35</v>
      </c>
      <c r="AX428" s="12" t="s">
        <v>79</v>
      </c>
      <c r="AY428" s="236" t="s">
        <v>150</v>
      </c>
    </row>
    <row r="429" spans="2:65" s="1" customFormat="1" ht="22.9" customHeight="1">
      <c r="B429" s="39"/>
      <c r="C429" s="190" t="s">
        <v>712</v>
      </c>
      <c r="D429" s="190" t="s">
        <v>152</v>
      </c>
      <c r="E429" s="191" t="s">
        <v>713</v>
      </c>
      <c r="F429" s="192" t="s">
        <v>714</v>
      </c>
      <c r="G429" s="193" t="s">
        <v>155</v>
      </c>
      <c r="H429" s="194">
        <v>12.833</v>
      </c>
      <c r="I429" s="195"/>
      <c r="J429" s="196">
        <f>ROUND(I429*H429,2)</f>
        <v>0</v>
      </c>
      <c r="K429" s="192" t="s">
        <v>156</v>
      </c>
      <c r="L429" s="59"/>
      <c r="M429" s="197" t="s">
        <v>21</v>
      </c>
      <c r="N429" s="198" t="s">
        <v>42</v>
      </c>
      <c r="O429" s="40"/>
      <c r="P429" s="199">
        <f>O429*H429</f>
        <v>0</v>
      </c>
      <c r="Q429" s="199">
        <v>0</v>
      </c>
      <c r="R429" s="199">
        <f>Q429*H429</f>
        <v>0</v>
      </c>
      <c r="S429" s="199">
        <v>6.8000000000000005E-2</v>
      </c>
      <c r="T429" s="200">
        <f>S429*H429</f>
        <v>0.87264400000000009</v>
      </c>
      <c r="AR429" s="22" t="s">
        <v>157</v>
      </c>
      <c r="AT429" s="22" t="s">
        <v>152</v>
      </c>
      <c r="AU429" s="22" t="s">
        <v>81</v>
      </c>
      <c r="AY429" s="22" t="s">
        <v>150</v>
      </c>
      <c r="BE429" s="201">
        <f>IF(N429="základní",J429,0)</f>
        <v>0</v>
      </c>
      <c r="BF429" s="201">
        <f>IF(N429="snížená",J429,0)</f>
        <v>0</v>
      </c>
      <c r="BG429" s="201">
        <f>IF(N429="zákl. přenesená",J429,0)</f>
        <v>0</v>
      </c>
      <c r="BH429" s="201">
        <f>IF(N429="sníž. přenesená",J429,0)</f>
        <v>0</v>
      </c>
      <c r="BI429" s="201">
        <f>IF(N429="nulová",J429,0)</f>
        <v>0</v>
      </c>
      <c r="BJ429" s="22" t="s">
        <v>79</v>
      </c>
      <c r="BK429" s="201">
        <f>ROUND(I429*H429,2)</f>
        <v>0</v>
      </c>
      <c r="BL429" s="22" t="s">
        <v>157</v>
      </c>
      <c r="BM429" s="22" t="s">
        <v>715</v>
      </c>
    </row>
    <row r="430" spans="2:65" s="1" customFormat="1" ht="27">
      <c r="B430" s="39"/>
      <c r="C430" s="61"/>
      <c r="D430" s="202" t="s">
        <v>159</v>
      </c>
      <c r="E430" s="61"/>
      <c r="F430" s="203" t="s">
        <v>716</v>
      </c>
      <c r="G430" s="61"/>
      <c r="H430" s="61"/>
      <c r="I430" s="161"/>
      <c r="J430" s="61"/>
      <c r="K430" s="61"/>
      <c r="L430" s="59"/>
      <c r="M430" s="204"/>
      <c r="N430" s="40"/>
      <c r="O430" s="40"/>
      <c r="P430" s="40"/>
      <c r="Q430" s="40"/>
      <c r="R430" s="40"/>
      <c r="S430" s="40"/>
      <c r="T430" s="76"/>
      <c r="AT430" s="22" t="s">
        <v>159</v>
      </c>
      <c r="AU430" s="22" t="s">
        <v>81</v>
      </c>
    </row>
    <row r="431" spans="2:65" s="11" customFormat="1">
      <c r="B431" s="205"/>
      <c r="C431" s="206"/>
      <c r="D431" s="202" t="s">
        <v>161</v>
      </c>
      <c r="E431" s="207" t="s">
        <v>21</v>
      </c>
      <c r="F431" s="208" t="s">
        <v>717</v>
      </c>
      <c r="G431" s="206"/>
      <c r="H431" s="209">
        <v>9.0890000000000004</v>
      </c>
      <c r="I431" s="210"/>
      <c r="J431" s="206"/>
      <c r="K431" s="206"/>
      <c r="L431" s="211"/>
      <c r="M431" s="212"/>
      <c r="N431" s="213"/>
      <c r="O431" s="213"/>
      <c r="P431" s="213"/>
      <c r="Q431" s="213"/>
      <c r="R431" s="213"/>
      <c r="S431" s="213"/>
      <c r="T431" s="214"/>
      <c r="AT431" s="215" t="s">
        <v>161</v>
      </c>
      <c r="AU431" s="215" t="s">
        <v>81</v>
      </c>
      <c r="AV431" s="11" t="s">
        <v>81</v>
      </c>
      <c r="AW431" s="11" t="s">
        <v>35</v>
      </c>
      <c r="AX431" s="11" t="s">
        <v>71</v>
      </c>
      <c r="AY431" s="215" t="s">
        <v>150</v>
      </c>
    </row>
    <row r="432" spans="2:65" s="11" customFormat="1">
      <c r="B432" s="205"/>
      <c r="C432" s="206"/>
      <c r="D432" s="202" t="s">
        <v>161</v>
      </c>
      <c r="E432" s="207" t="s">
        <v>21</v>
      </c>
      <c r="F432" s="208" t="s">
        <v>718</v>
      </c>
      <c r="G432" s="206"/>
      <c r="H432" s="209">
        <v>3.048</v>
      </c>
      <c r="I432" s="210"/>
      <c r="J432" s="206"/>
      <c r="K432" s="206"/>
      <c r="L432" s="211"/>
      <c r="M432" s="212"/>
      <c r="N432" s="213"/>
      <c r="O432" s="213"/>
      <c r="P432" s="213"/>
      <c r="Q432" s="213"/>
      <c r="R432" s="213"/>
      <c r="S432" s="213"/>
      <c r="T432" s="214"/>
      <c r="AT432" s="215" t="s">
        <v>161</v>
      </c>
      <c r="AU432" s="215" t="s">
        <v>81</v>
      </c>
      <c r="AV432" s="11" t="s">
        <v>81</v>
      </c>
      <c r="AW432" s="11" t="s">
        <v>35</v>
      </c>
      <c r="AX432" s="11" t="s">
        <v>71</v>
      </c>
      <c r="AY432" s="215" t="s">
        <v>150</v>
      </c>
    </row>
    <row r="433" spans="2:65" s="11" customFormat="1">
      <c r="B433" s="205"/>
      <c r="C433" s="206"/>
      <c r="D433" s="202" t="s">
        <v>161</v>
      </c>
      <c r="E433" s="207" t="s">
        <v>21</v>
      </c>
      <c r="F433" s="208" t="s">
        <v>719</v>
      </c>
      <c r="G433" s="206"/>
      <c r="H433" s="209">
        <v>0.69599999999999995</v>
      </c>
      <c r="I433" s="210"/>
      <c r="J433" s="206"/>
      <c r="K433" s="206"/>
      <c r="L433" s="211"/>
      <c r="M433" s="212"/>
      <c r="N433" s="213"/>
      <c r="O433" s="213"/>
      <c r="P433" s="213"/>
      <c r="Q433" s="213"/>
      <c r="R433" s="213"/>
      <c r="S433" s="213"/>
      <c r="T433" s="214"/>
      <c r="AT433" s="215" t="s">
        <v>161</v>
      </c>
      <c r="AU433" s="215" t="s">
        <v>81</v>
      </c>
      <c r="AV433" s="11" t="s">
        <v>81</v>
      </c>
      <c r="AW433" s="11" t="s">
        <v>35</v>
      </c>
      <c r="AX433" s="11" t="s">
        <v>71</v>
      </c>
      <c r="AY433" s="215" t="s">
        <v>150</v>
      </c>
    </row>
    <row r="434" spans="2:65" s="12" customFormat="1">
      <c r="B434" s="226"/>
      <c r="C434" s="227"/>
      <c r="D434" s="202" t="s">
        <v>161</v>
      </c>
      <c r="E434" s="228" t="s">
        <v>21</v>
      </c>
      <c r="F434" s="229" t="s">
        <v>234</v>
      </c>
      <c r="G434" s="227"/>
      <c r="H434" s="230">
        <v>12.833</v>
      </c>
      <c r="I434" s="231"/>
      <c r="J434" s="227"/>
      <c r="K434" s="227"/>
      <c r="L434" s="232"/>
      <c r="M434" s="233"/>
      <c r="N434" s="234"/>
      <c r="O434" s="234"/>
      <c r="P434" s="234"/>
      <c r="Q434" s="234"/>
      <c r="R434" s="234"/>
      <c r="S434" s="234"/>
      <c r="T434" s="235"/>
      <c r="AT434" s="236" t="s">
        <v>161</v>
      </c>
      <c r="AU434" s="236" t="s">
        <v>81</v>
      </c>
      <c r="AV434" s="12" t="s">
        <v>157</v>
      </c>
      <c r="AW434" s="12" t="s">
        <v>35</v>
      </c>
      <c r="AX434" s="12" t="s">
        <v>79</v>
      </c>
      <c r="AY434" s="236" t="s">
        <v>150</v>
      </c>
    </row>
    <row r="435" spans="2:65" s="1" customFormat="1" ht="22.9" customHeight="1">
      <c r="B435" s="39"/>
      <c r="C435" s="190" t="s">
        <v>720</v>
      </c>
      <c r="D435" s="190" t="s">
        <v>152</v>
      </c>
      <c r="E435" s="191" t="s">
        <v>721</v>
      </c>
      <c r="F435" s="192" t="s">
        <v>722</v>
      </c>
      <c r="G435" s="193" t="s">
        <v>155</v>
      </c>
      <c r="H435" s="194">
        <v>4.0999999999999996</v>
      </c>
      <c r="I435" s="195"/>
      <c r="J435" s="196">
        <f>ROUND(I435*H435,2)</f>
        <v>0</v>
      </c>
      <c r="K435" s="192" t="s">
        <v>156</v>
      </c>
      <c r="L435" s="59"/>
      <c r="M435" s="197" t="s">
        <v>21</v>
      </c>
      <c r="N435" s="198" t="s">
        <v>42</v>
      </c>
      <c r="O435" s="40"/>
      <c r="P435" s="199">
        <f>O435*H435</f>
        <v>0</v>
      </c>
      <c r="Q435" s="199">
        <v>0</v>
      </c>
      <c r="R435" s="199">
        <f>Q435*H435</f>
        <v>0</v>
      </c>
      <c r="S435" s="199">
        <v>0</v>
      </c>
      <c r="T435" s="200">
        <f>S435*H435</f>
        <v>0</v>
      </c>
      <c r="AR435" s="22" t="s">
        <v>157</v>
      </c>
      <c r="AT435" s="22" t="s">
        <v>152</v>
      </c>
      <c r="AU435" s="22" t="s">
        <v>81</v>
      </c>
      <c r="AY435" s="22" t="s">
        <v>150</v>
      </c>
      <c r="BE435" s="201">
        <f>IF(N435="základní",J435,0)</f>
        <v>0</v>
      </c>
      <c r="BF435" s="201">
        <f>IF(N435="snížená",J435,0)</f>
        <v>0</v>
      </c>
      <c r="BG435" s="201">
        <f>IF(N435="zákl. přenesená",J435,0)</f>
        <v>0</v>
      </c>
      <c r="BH435" s="201">
        <f>IF(N435="sníž. přenesená",J435,0)</f>
        <v>0</v>
      </c>
      <c r="BI435" s="201">
        <f>IF(N435="nulová",J435,0)</f>
        <v>0</v>
      </c>
      <c r="BJ435" s="22" t="s">
        <v>79</v>
      </c>
      <c r="BK435" s="201">
        <f>ROUND(I435*H435,2)</f>
        <v>0</v>
      </c>
      <c r="BL435" s="22" t="s">
        <v>157</v>
      </c>
      <c r="BM435" s="22" t="s">
        <v>723</v>
      </c>
    </row>
    <row r="436" spans="2:65" s="1" customFormat="1" ht="40.5">
      <c r="B436" s="39"/>
      <c r="C436" s="61"/>
      <c r="D436" s="202" t="s">
        <v>159</v>
      </c>
      <c r="E436" s="61"/>
      <c r="F436" s="203" t="s">
        <v>724</v>
      </c>
      <c r="G436" s="61"/>
      <c r="H436" s="61"/>
      <c r="I436" s="161"/>
      <c r="J436" s="61"/>
      <c r="K436" s="61"/>
      <c r="L436" s="59"/>
      <c r="M436" s="204"/>
      <c r="N436" s="40"/>
      <c r="O436" s="40"/>
      <c r="P436" s="40"/>
      <c r="Q436" s="40"/>
      <c r="R436" s="40"/>
      <c r="S436" s="40"/>
      <c r="T436" s="76"/>
      <c r="AT436" s="22" t="s">
        <v>159</v>
      </c>
      <c r="AU436" s="22" t="s">
        <v>81</v>
      </c>
    </row>
    <row r="437" spans="2:65" s="1" customFormat="1" ht="14.45" customHeight="1">
      <c r="B437" s="39"/>
      <c r="C437" s="190" t="s">
        <v>725</v>
      </c>
      <c r="D437" s="190" t="s">
        <v>152</v>
      </c>
      <c r="E437" s="191" t="s">
        <v>726</v>
      </c>
      <c r="F437" s="192" t="s">
        <v>727</v>
      </c>
      <c r="G437" s="193" t="s">
        <v>155</v>
      </c>
      <c r="H437" s="194">
        <v>541.14</v>
      </c>
      <c r="I437" s="195"/>
      <c r="J437" s="196">
        <f>ROUND(I437*H437,2)</f>
        <v>0</v>
      </c>
      <c r="K437" s="192" t="s">
        <v>156</v>
      </c>
      <c r="L437" s="59"/>
      <c r="M437" s="197" t="s">
        <v>21</v>
      </c>
      <c r="N437" s="198" t="s">
        <v>42</v>
      </c>
      <c r="O437" s="40"/>
      <c r="P437" s="199">
        <f>O437*H437</f>
        <v>0</v>
      </c>
      <c r="Q437" s="199">
        <v>0</v>
      </c>
      <c r="R437" s="199">
        <f>Q437*H437</f>
        <v>0</v>
      </c>
      <c r="S437" s="199">
        <v>0</v>
      </c>
      <c r="T437" s="200">
        <f>S437*H437</f>
        <v>0</v>
      </c>
      <c r="AR437" s="22" t="s">
        <v>157</v>
      </c>
      <c r="AT437" s="22" t="s">
        <v>152</v>
      </c>
      <c r="AU437" s="22" t="s">
        <v>81</v>
      </c>
      <c r="AY437" s="22" t="s">
        <v>150</v>
      </c>
      <c r="BE437" s="201">
        <f>IF(N437="základní",J437,0)</f>
        <v>0</v>
      </c>
      <c r="BF437" s="201">
        <f>IF(N437="snížená",J437,0)</f>
        <v>0</v>
      </c>
      <c r="BG437" s="201">
        <f>IF(N437="zákl. přenesená",J437,0)</f>
        <v>0</v>
      </c>
      <c r="BH437" s="201">
        <f>IF(N437="sníž. přenesená",J437,0)</f>
        <v>0</v>
      </c>
      <c r="BI437" s="201">
        <f>IF(N437="nulová",J437,0)</f>
        <v>0</v>
      </c>
      <c r="BJ437" s="22" t="s">
        <v>79</v>
      </c>
      <c r="BK437" s="201">
        <f>ROUND(I437*H437,2)</f>
        <v>0</v>
      </c>
      <c r="BL437" s="22" t="s">
        <v>157</v>
      </c>
      <c r="BM437" s="22" t="s">
        <v>728</v>
      </c>
    </row>
    <row r="438" spans="2:65" s="1" customFormat="1">
      <c r="B438" s="39"/>
      <c r="C438" s="61"/>
      <c r="D438" s="202" t="s">
        <v>159</v>
      </c>
      <c r="E438" s="61"/>
      <c r="F438" s="203" t="s">
        <v>727</v>
      </c>
      <c r="G438" s="61"/>
      <c r="H438" s="61"/>
      <c r="I438" s="161"/>
      <c r="J438" s="61"/>
      <c r="K438" s="61"/>
      <c r="L438" s="59"/>
      <c r="M438" s="204"/>
      <c r="N438" s="40"/>
      <c r="O438" s="40"/>
      <c r="P438" s="40"/>
      <c r="Q438" s="40"/>
      <c r="R438" s="40"/>
      <c r="S438" s="40"/>
      <c r="T438" s="76"/>
      <c r="AT438" s="22" t="s">
        <v>159</v>
      </c>
      <c r="AU438" s="22" t="s">
        <v>81</v>
      </c>
    </row>
    <row r="439" spans="2:65" s="11" customFormat="1">
      <c r="B439" s="205"/>
      <c r="C439" s="206"/>
      <c r="D439" s="202" t="s">
        <v>161</v>
      </c>
      <c r="E439" s="207" t="s">
        <v>21</v>
      </c>
      <c r="F439" s="208" t="s">
        <v>729</v>
      </c>
      <c r="G439" s="206"/>
      <c r="H439" s="209">
        <v>541.14</v>
      </c>
      <c r="I439" s="210"/>
      <c r="J439" s="206"/>
      <c r="K439" s="206"/>
      <c r="L439" s="211"/>
      <c r="M439" s="212"/>
      <c r="N439" s="213"/>
      <c r="O439" s="213"/>
      <c r="P439" s="213"/>
      <c r="Q439" s="213"/>
      <c r="R439" s="213"/>
      <c r="S439" s="213"/>
      <c r="T439" s="214"/>
      <c r="AT439" s="215" t="s">
        <v>161</v>
      </c>
      <c r="AU439" s="215" t="s">
        <v>81</v>
      </c>
      <c r="AV439" s="11" t="s">
        <v>81</v>
      </c>
      <c r="AW439" s="11" t="s">
        <v>35</v>
      </c>
      <c r="AX439" s="11" t="s">
        <v>71</v>
      </c>
      <c r="AY439" s="215" t="s">
        <v>150</v>
      </c>
    </row>
    <row r="440" spans="2:65" s="12" customFormat="1">
      <c r="B440" s="226"/>
      <c r="C440" s="227"/>
      <c r="D440" s="202" t="s">
        <v>161</v>
      </c>
      <c r="E440" s="228" t="s">
        <v>21</v>
      </c>
      <c r="F440" s="229" t="s">
        <v>234</v>
      </c>
      <c r="G440" s="227"/>
      <c r="H440" s="230">
        <v>541.14</v>
      </c>
      <c r="I440" s="231"/>
      <c r="J440" s="227"/>
      <c r="K440" s="227"/>
      <c r="L440" s="232"/>
      <c r="M440" s="233"/>
      <c r="N440" s="234"/>
      <c r="O440" s="234"/>
      <c r="P440" s="234"/>
      <c r="Q440" s="234"/>
      <c r="R440" s="234"/>
      <c r="S440" s="234"/>
      <c r="T440" s="235"/>
      <c r="AT440" s="236" t="s">
        <v>161</v>
      </c>
      <c r="AU440" s="236" t="s">
        <v>81</v>
      </c>
      <c r="AV440" s="12" t="s">
        <v>157</v>
      </c>
      <c r="AW440" s="12" t="s">
        <v>35</v>
      </c>
      <c r="AX440" s="12" t="s">
        <v>79</v>
      </c>
      <c r="AY440" s="236" t="s">
        <v>150</v>
      </c>
    </row>
    <row r="441" spans="2:65" s="10" customFormat="1" ht="29.85" customHeight="1">
      <c r="B441" s="174"/>
      <c r="C441" s="175"/>
      <c r="D441" s="176" t="s">
        <v>70</v>
      </c>
      <c r="E441" s="188" t="s">
        <v>712</v>
      </c>
      <c r="F441" s="188" t="s">
        <v>730</v>
      </c>
      <c r="G441" s="175"/>
      <c r="H441" s="175"/>
      <c r="I441" s="178"/>
      <c r="J441" s="189">
        <f>BK441</f>
        <v>0</v>
      </c>
      <c r="K441" s="175"/>
      <c r="L441" s="180"/>
      <c r="M441" s="181"/>
      <c r="N441" s="182"/>
      <c r="O441" s="182"/>
      <c r="P441" s="183">
        <f>SUM(P442:P462)</f>
        <v>0</v>
      </c>
      <c r="Q441" s="182"/>
      <c r="R441" s="183">
        <f>SUM(R442:R462)</f>
        <v>0</v>
      </c>
      <c r="S441" s="182"/>
      <c r="T441" s="184">
        <f>SUM(T442:T462)</f>
        <v>0</v>
      </c>
      <c r="AR441" s="185" t="s">
        <v>79</v>
      </c>
      <c r="AT441" s="186" t="s">
        <v>70</v>
      </c>
      <c r="AU441" s="186" t="s">
        <v>79</v>
      </c>
      <c r="AY441" s="185" t="s">
        <v>150</v>
      </c>
      <c r="BK441" s="187">
        <f>SUM(BK442:BK462)</f>
        <v>0</v>
      </c>
    </row>
    <row r="442" spans="2:65" s="1" customFormat="1" ht="22.9" customHeight="1">
      <c r="B442" s="39"/>
      <c r="C442" s="190" t="s">
        <v>731</v>
      </c>
      <c r="D442" s="190" t="s">
        <v>152</v>
      </c>
      <c r="E442" s="191" t="s">
        <v>732</v>
      </c>
      <c r="F442" s="192" t="s">
        <v>733</v>
      </c>
      <c r="G442" s="193" t="s">
        <v>197</v>
      </c>
      <c r="H442" s="194">
        <v>66.783000000000001</v>
      </c>
      <c r="I442" s="195"/>
      <c r="J442" s="196">
        <f>ROUND(I442*H442,2)</f>
        <v>0</v>
      </c>
      <c r="K442" s="192" t="s">
        <v>156</v>
      </c>
      <c r="L442" s="59"/>
      <c r="M442" s="197" t="s">
        <v>21</v>
      </c>
      <c r="N442" s="198" t="s">
        <v>42</v>
      </c>
      <c r="O442" s="40"/>
      <c r="P442" s="199">
        <f>O442*H442</f>
        <v>0</v>
      </c>
      <c r="Q442" s="199">
        <v>0</v>
      </c>
      <c r="R442" s="199">
        <f>Q442*H442</f>
        <v>0</v>
      </c>
      <c r="S442" s="199">
        <v>0</v>
      </c>
      <c r="T442" s="200">
        <f>S442*H442</f>
        <v>0</v>
      </c>
      <c r="AR442" s="22" t="s">
        <v>157</v>
      </c>
      <c r="AT442" s="22" t="s">
        <v>152</v>
      </c>
      <c r="AU442" s="22" t="s">
        <v>81</v>
      </c>
      <c r="AY442" s="22" t="s">
        <v>150</v>
      </c>
      <c r="BE442" s="201">
        <f>IF(N442="základní",J442,0)</f>
        <v>0</v>
      </c>
      <c r="BF442" s="201">
        <f>IF(N442="snížená",J442,0)</f>
        <v>0</v>
      </c>
      <c r="BG442" s="201">
        <f>IF(N442="zákl. přenesená",J442,0)</f>
        <v>0</v>
      </c>
      <c r="BH442" s="201">
        <f>IF(N442="sníž. přenesená",J442,0)</f>
        <v>0</v>
      </c>
      <c r="BI442" s="201">
        <f>IF(N442="nulová",J442,0)</f>
        <v>0</v>
      </c>
      <c r="BJ442" s="22" t="s">
        <v>79</v>
      </c>
      <c r="BK442" s="201">
        <f>ROUND(I442*H442,2)</f>
        <v>0</v>
      </c>
      <c r="BL442" s="22" t="s">
        <v>157</v>
      </c>
      <c r="BM442" s="22" t="s">
        <v>734</v>
      </c>
    </row>
    <row r="443" spans="2:65" s="1" customFormat="1">
      <c r="B443" s="39"/>
      <c r="C443" s="61"/>
      <c r="D443" s="202" t="s">
        <v>159</v>
      </c>
      <c r="E443" s="61"/>
      <c r="F443" s="203" t="s">
        <v>733</v>
      </c>
      <c r="G443" s="61"/>
      <c r="H443" s="61"/>
      <c r="I443" s="161"/>
      <c r="J443" s="61"/>
      <c r="K443" s="61"/>
      <c r="L443" s="59"/>
      <c r="M443" s="204"/>
      <c r="N443" s="40"/>
      <c r="O443" s="40"/>
      <c r="P443" s="40"/>
      <c r="Q443" s="40"/>
      <c r="R443" s="40"/>
      <c r="S443" s="40"/>
      <c r="T443" s="76"/>
      <c r="AT443" s="22" t="s">
        <v>159</v>
      </c>
      <c r="AU443" s="22" t="s">
        <v>81</v>
      </c>
    </row>
    <row r="444" spans="2:65" s="1" customFormat="1" ht="22.9" customHeight="1">
      <c r="B444" s="39"/>
      <c r="C444" s="190" t="s">
        <v>735</v>
      </c>
      <c r="D444" s="190" t="s">
        <v>152</v>
      </c>
      <c r="E444" s="191" t="s">
        <v>736</v>
      </c>
      <c r="F444" s="192" t="s">
        <v>737</v>
      </c>
      <c r="G444" s="193" t="s">
        <v>197</v>
      </c>
      <c r="H444" s="194">
        <v>133.566</v>
      </c>
      <c r="I444" s="195"/>
      <c r="J444" s="196">
        <f>ROUND(I444*H444,2)</f>
        <v>0</v>
      </c>
      <c r="K444" s="192" t="s">
        <v>156</v>
      </c>
      <c r="L444" s="59"/>
      <c r="M444" s="197" t="s">
        <v>21</v>
      </c>
      <c r="N444" s="198" t="s">
        <v>42</v>
      </c>
      <c r="O444" s="40"/>
      <c r="P444" s="199">
        <f>O444*H444</f>
        <v>0</v>
      </c>
      <c r="Q444" s="199">
        <v>0</v>
      </c>
      <c r="R444" s="199">
        <f>Q444*H444</f>
        <v>0</v>
      </c>
      <c r="S444" s="199">
        <v>0</v>
      </c>
      <c r="T444" s="200">
        <f>S444*H444</f>
        <v>0</v>
      </c>
      <c r="AR444" s="22" t="s">
        <v>157</v>
      </c>
      <c r="AT444" s="22" t="s">
        <v>152</v>
      </c>
      <c r="AU444" s="22" t="s">
        <v>81</v>
      </c>
      <c r="AY444" s="22" t="s">
        <v>150</v>
      </c>
      <c r="BE444" s="201">
        <f>IF(N444="základní",J444,0)</f>
        <v>0</v>
      </c>
      <c r="BF444" s="201">
        <f>IF(N444="snížená",J444,0)</f>
        <v>0</v>
      </c>
      <c r="BG444" s="201">
        <f>IF(N444="zákl. přenesená",J444,0)</f>
        <v>0</v>
      </c>
      <c r="BH444" s="201">
        <f>IF(N444="sníž. přenesená",J444,0)</f>
        <v>0</v>
      </c>
      <c r="BI444" s="201">
        <f>IF(N444="nulová",J444,0)</f>
        <v>0</v>
      </c>
      <c r="BJ444" s="22" t="s">
        <v>79</v>
      </c>
      <c r="BK444" s="201">
        <f>ROUND(I444*H444,2)</f>
        <v>0</v>
      </c>
      <c r="BL444" s="22" t="s">
        <v>157</v>
      </c>
      <c r="BM444" s="22" t="s">
        <v>738</v>
      </c>
    </row>
    <row r="445" spans="2:65" s="1" customFormat="1" ht="27">
      <c r="B445" s="39"/>
      <c r="C445" s="61"/>
      <c r="D445" s="202" t="s">
        <v>159</v>
      </c>
      <c r="E445" s="61"/>
      <c r="F445" s="203" t="s">
        <v>737</v>
      </c>
      <c r="G445" s="61"/>
      <c r="H445" s="61"/>
      <c r="I445" s="161"/>
      <c r="J445" s="61"/>
      <c r="K445" s="61"/>
      <c r="L445" s="59"/>
      <c r="M445" s="204"/>
      <c r="N445" s="40"/>
      <c r="O445" s="40"/>
      <c r="P445" s="40"/>
      <c r="Q445" s="40"/>
      <c r="R445" s="40"/>
      <c r="S445" s="40"/>
      <c r="T445" s="76"/>
      <c r="AT445" s="22" t="s">
        <v>159</v>
      </c>
      <c r="AU445" s="22" t="s">
        <v>81</v>
      </c>
    </row>
    <row r="446" spans="2:65" s="11" customFormat="1">
      <c r="B446" s="205"/>
      <c r="C446" s="206"/>
      <c r="D446" s="202" t="s">
        <v>161</v>
      </c>
      <c r="E446" s="206"/>
      <c r="F446" s="208" t="s">
        <v>739</v>
      </c>
      <c r="G446" s="206"/>
      <c r="H446" s="209">
        <v>133.566</v>
      </c>
      <c r="I446" s="210"/>
      <c r="J446" s="206"/>
      <c r="K446" s="206"/>
      <c r="L446" s="211"/>
      <c r="M446" s="212"/>
      <c r="N446" s="213"/>
      <c r="O446" s="213"/>
      <c r="P446" s="213"/>
      <c r="Q446" s="213"/>
      <c r="R446" s="213"/>
      <c r="S446" s="213"/>
      <c r="T446" s="214"/>
      <c r="AT446" s="215" t="s">
        <v>161</v>
      </c>
      <c r="AU446" s="215" t="s">
        <v>81</v>
      </c>
      <c r="AV446" s="11" t="s">
        <v>81</v>
      </c>
      <c r="AW446" s="11" t="s">
        <v>6</v>
      </c>
      <c r="AX446" s="11" t="s">
        <v>79</v>
      </c>
      <c r="AY446" s="215" t="s">
        <v>150</v>
      </c>
    </row>
    <row r="447" spans="2:65" s="1" customFormat="1" ht="22.9" customHeight="1">
      <c r="B447" s="39"/>
      <c r="C447" s="190" t="s">
        <v>740</v>
      </c>
      <c r="D447" s="190" t="s">
        <v>152</v>
      </c>
      <c r="E447" s="191" t="s">
        <v>741</v>
      </c>
      <c r="F447" s="192" t="s">
        <v>742</v>
      </c>
      <c r="G447" s="193" t="s">
        <v>197</v>
      </c>
      <c r="H447" s="194">
        <v>66.783000000000001</v>
      </c>
      <c r="I447" s="195"/>
      <c r="J447" s="196">
        <f>ROUND(I447*H447,2)</f>
        <v>0</v>
      </c>
      <c r="K447" s="192" t="s">
        <v>156</v>
      </c>
      <c r="L447" s="59"/>
      <c r="M447" s="197" t="s">
        <v>21</v>
      </c>
      <c r="N447" s="198" t="s">
        <v>42</v>
      </c>
      <c r="O447" s="40"/>
      <c r="P447" s="199">
        <f>O447*H447</f>
        <v>0</v>
      </c>
      <c r="Q447" s="199">
        <v>0</v>
      </c>
      <c r="R447" s="199">
        <f>Q447*H447</f>
        <v>0</v>
      </c>
      <c r="S447" s="199">
        <v>0</v>
      </c>
      <c r="T447" s="200">
        <f>S447*H447</f>
        <v>0</v>
      </c>
      <c r="AR447" s="22" t="s">
        <v>157</v>
      </c>
      <c r="AT447" s="22" t="s">
        <v>152</v>
      </c>
      <c r="AU447" s="22" t="s">
        <v>81</v>
      </c>
      <c r="AY447" s="22" t="s">
        <v>150</v>
      </c>
      <c r="BE447" s="201">
        <f>IF(N447="základní",J447,0)</f>
        <v>0</v>
      </c>
      <c r="BF447" s="201">
        <f>IF(N447="snížená",J447,0)</f>
        <v>0</v>
      </c>
      <c r="BG447" s="201">
        <f>IF(N447="zákl. přenesená",J447,0)</f>
        <v>0</v>
      </c>
      <c r="BH447" s="201">
        <f>IF(N447="sníž. přenesená",J447,0)</f>
        <v>0</v>
      </c>
      <c r="BI447" s="201">
        <f>IF(N447="nulová",J447,0)</f>
        <v>0</v>
      </c>
      <c r="BJ447" s="22" t="s">
        <v>79</v>
      </c>
      <c r="BK447" s="201">
        <f>ROUND(I447*H447,2)</f>
        <v>0</v>
      </c>
      <c r="BL447" s="22" t="s">
        <v>157</v>
      </c>
      <c r="BM447" s="22" t="s">
        <v>743</v>
      </c>
    </row>
    <row r="448" spans="2:65" s="1" customFormat="1">
      <c r="B448" s="39"/>
      <c r="C448" s="61"/>
      <c r="D448" s="202" t="s">
        <v>159</v>
      </c>
      <c r="E448" s="61"/>
      <c r="F448" s="203" t="s">
        <v>744</v>
      </c>
      <c r="G448" s="61"/>
      <c r="H448" s="61"/>
      <c r="I448" s="161"/>
      <c r="J448" s="61"/>
      <c r="K448" s="61"/>
      <c r="L448" s="59"/>
      <c r="M448" s="204"/>
      <c r="N448" s="40"/>
      <c r="O448" s="40"/>
      <c r="P448" s="40"/>
      <c r="Q448" s="40"/>
      <c r="R448" s="40"/>
      <c r="S448" s="40"/>
      <c r="T448" s="76"/>
      <c r="AT448" s="22" t="s">
        <v>159</v>
      </c>
      <c r="AU448" s="22" t="s">
        <v>81</v>
      </c>
    </row>
    <row r="449" spans="2:65" s="1" customFormat="1" ht="22.9" customHeight="1">
      <c r="B449" s="39"/>
      <c r="C449" s="190" t="s">
        <v>745</v>
      </c>
      <c r="D449" s="190" t="s">
        <v>152</v>
      </c>
      <c r="E449" s="191" t="s">
        <v>746</v>
      </c>
      <c r="F449" s="192" t="s">
        <v>747</v>
      </c>
      <c r="G449" s="193" t="s">
        <v>197</v>
      </c>
      <c r="H449" s="194">
        <v>333.91500000000002</v>
      </c>
      <c r="I449" s="195"/>
      <c r="J449" s="196">
        <f>ROUND(I449*H449,2)</f>
        <v>0</v>
      </c>
      <c r="K449" s="192" t="s">
        <v>156</v>
      </c>
      <c r="L449" s="59"/>
      <c r="M449" s="197" t="s">
        <v>21</v>
      </c>
      <c r="N449" s="198" t="s">
        <v>42</v>
      </c>
      <c r="O449" s="40"/>
      <c r="P449" s="199">
        <f>O449*H449</f>
        <v>0</v>
      </c>
      <c r="Q449" s="199">
        <v>0</v>
      </c>
      <c r="R449" s="199">
        <f>Q449*H449</f>
        <v>0</v>
      </c>
      <c r="S449" s="199">
        <v>0</v>
      </c>
      <c r="T449" s="200">
        <f>S449*H449</f>
        <v>0</v>
      </c>
      <c r="AR449" s="22" t="s">
        <v>157</v>
      </c>
      <c r="AT449" s="22" t="s">
        <v>152</v>
      </c>
      <c r="AU449" s="22" t="s">
        <v>81</v>
      </c>
      <c r="AY449" s="22" t="s">
        <v>150</v>
      </c>
      <c r="BE449" s="201">
        <f>IF(N449="základní",J449,0)</f>
        <v>0</v>
      </c>
      <c r="BF449" s="201">
        <f>IF(N449="snížená",J449,0)</f>
        <v>0</v>
      </c>
      <c r="BG449" s="201">
        <f>IF(N449="zákl. přenesená",J449,0)</f>
        <v>0</v>
      </c>
      <c r="BH449" s="201">
        <f>IF(N449="sníž. přenesená",J449,0)</f>
        <v>0</v>
      </c>
      <c r="BI449" s="201">
        <f>IF(N449="nulová",J449,0)</f>
        <v>0</v>
      </c>
      <c r="BJ449" s="22" t="s">
        <v>79</v>
      </c>
      <c r="BK449" s="201">
        <f>ROUND(I449*H449,2)</f>
        <v>0</v>
      </c>
      <c r="BL449" s="22" t="s">
        <v>157</v>
      </c>
      <c r="BM449" s="22" t="s">
        <v>748</v>
      </c>
    </row>
    <row r="450" spans="2:65" s="1" customFormat="1">
      <c r="B450" s="39"/>
      <c r="C450" s="61"/>
      <c r="D450" s="202" t="s">
        <v>159</v>
      </c>
      <c r="E450" s="61"/>
      <c r="F450" s="203" t="s">
        <v>747</v>
      </c>
      <c r="G450" s="61"/>
      <c r="H450" s="61"/>
      <c r="I450" s="161"/>
      <c r="J450" s="61"/>
      <c r="K450" s="61"/>
      <c r="L450" s="59"/>
      <c r="M450" s="204"/>
      <c r="N450" s="40"/>
      <c r="O450" s="40"/>
      <c r="P450" s="40"/>
      <c r="Q450" s="40"/>
      <c r="R450" s="40"/>
      <c r="S450" s="40"/>
      <c r="T450" s="76"/>
      <c r="AT450" s="22" t="s">
        <v>159</v>
      </c>
      <c r="AU450" s="22" t="s">
        <v>81</v>
      </c>
    </row>
    <row r="451" spans="2:65" s="11" customFormat="1">
      <c r="B451" s="205"/>
      <c r="C451" s="206"/>
      <c r="D451" s="202" t="s">
        <v>161</v>
      </c>
      <c r="E451" s="206"/>
      <c r="F451" s="208" t="s">
        <v>749</v>
      </c>
      <c r="G451" s="206"/>
      <c r="H451" s="209">
        <v>333.91500000000002</v>
      </c>
      <c r="I451" s="210"/>
      <c r="J451" s="206"/>
      <c r="K451" s="206"/>
      <c r="L451" s="211"/>
      <c r="M451" s="212"/>
      <c r="N451" s="213"/>
      <c r="O451" s="213"/>
      <c r="P451" s="213"/>
      <c r="Q451" s="213"/>
      <c r="R451" s="213"/>
      <c r="S451" s="213"/>
      <c r="T451" s="214"/>
      <c r="AT451" s="215" t="s">
        <v>161</v>
      </c>
      <c r="AU451" s="215" t="s">
        <v>81</v>
      </c>
      <c r="AV451" s="11" t="s">
        <v>81</v>
      </c>
      <c r="AW451" s="11" t="s">
        <v>6</v>
      </c>
      <c r="AX451" s="11" t="s">
        <v>79</v>
      </c>
      <c r="AY451" s="215" t="s">
        <v>150</v>
      </c>
    </row>
    <row r="452" spans="2:65" s="1" customFormat="1" ht="22.9" customHeight="1">
      <c r="B452" s="39"/>
      <c r="C452" s="190" t="s">
        <v>750</v>
      </c>
      <c r="D452" s="190" t="s">
        <v>152</v>
      </c>
      <c r="E452" s="191" t="s">
        <v>751</v>
      </c>
      <c r="F452" s="192" t="s">
        <v>752</v>
      </c>
      <c r="G452" s="193" t="s">
        <v>197</v>
      </c>
      <c r="H452" s="194">
        <v>53.426000000000002</v>
      </c>
      <c r="I452" s="195"/>
      <c r="J452" s="196">
        <f>ROUND(I452*H452,2)</f>
        <v>0</v>
      </c>
      <c r="K452" s="192" t="s">
        <v>156</v>
      </c>
      <c r="L452" s="59"/>
      <c r="M452" s="197" t="s">
        <v>21</v>
      </c>
      <c r="N452" s="198" t="s">
        <v>42</v>
      </c>
      <c r="O452" s="40"/>
      <c r="P452" s="199">
        <f>O452*H452</f>
        <v>0</v>
      </c>
      <c r="Q452" s="199">
        <v>0</v>
      </c>
      <c r="R452" s="199">
        <f>Q452*H452</f>
        <v>0</v>
      </c>
      <c r="S452" s="199">
        <v>0</v>
      </c>
      <c r="T452" s="200">
        <f>S452*H452</f>
        <v>0</v>
      </c>
      <c r="AR452" s="22" t="s">
        <v>157</v>
      </c>
      <c r="AT452" s="22" t="s">
        <v>152</v>
      </c>
      <c r="AU452" s="22" t="s">
        <v>81</v>
      </c>
      <c r="AY452" s="22" t="s">
        <v>150</v>
      </c>
      <c r="BE452" s="201">
        <f>IF(N452="základní",J452,0)</f>
        <v>0</v>
      </c>
      <c r="BF452" s="201">
        <f>IF(N452="snížená",J452,0)</f>
        <v>0</v>
      </c>
      <c r="BG452" s="201">
        <f>IF(N452="zákl. přenesená",J452,0)</f>
        <v>0</v>
      </c>
      <c r="BH452" s="201">
        <f>IF(N452="sníž. přenesená",J452,0)</f>
        <v>0</v>
      </c>
      <c r="BI452" s="201">
        <f>IF(N452="nulová",J452,0)</f>
        <v>0</v>
      </c>
      <c r="BJ452" s="22" t="s">
        <v>79</v>
      </c>
      <c r="BK452" s="201">
        <f>ROUND(I452*H452,2)</f>
        <v>0</v>
      </c>
      <c r="BL452" s="22" t="s">
        <v>157</v>
      </c>
      <c r="BM452" s="22" t="s">
        <v>753</v>
      </c>
    </row>
    <row r="453" spans="2:65" s="1" customFormat="1">
      <c r="B453" s="39"/>
      <c r="C453" s="61"/>
      <c r="D453" s="202" t="s">
        <v>159</v>
      </c>
      <c r="E453" s="61"/>
      <c r="F453" s="203" t="s">
        <v>754</v>
      </c>
      <c r="G453" s="61"/>
      <c r="H453" s="61"/>
      <c r="I453" s="161"/>
      <c r="J453" s="61"/>
      <c r="K453" s="61"/>
      <c r="L453" s="59"/>
      <c r="M453" s="204"/>
      <c r="N453" s="40"/>
      <c r="O453" s="40"/>
      <c r="P453" s="40"/>
      <c r="Q453" s="40"/>
      <c r="R453" s="40"/>
      <c r="S453" s="40"/>
      <c r="T453" s="76"/>
      <c r="AT453" s="22" t="s">
        <v>159</v>
      </c>
      <c r="AU453" s="22" t="s">
        <v>81</v>
      </c>
    </row>
    <row r="454" spans="2:65" s="11" customFormat="1">
      <c r="B454" s="205"/>
      <c r="C454" s="206"/>
      <c r="D454" s="202" t="s">
        <v>161</v>
      </c>
      <c r="E454" s="206"/>
      <c r="F454" s="208" t="s">
        <v>755</v>
      </c>
      <c r="G454" s="206"/>
      <c r="H454" s="209">
        <v>53.426000000000002</v>
      </c>
      <c r="I454" s="210"/>
      <c r="J454" s="206"/>
      <c r="K454" s="206"/>
      <c r="L454" s="211"/>
      <c r="M454" s="212"/>
      <c r="N454" s="213"/>
      <c r="O454" s="213"/>
      <c r="P454" s="213"/>
      <c r="Q454" s="213"/>
      <c r="R454" s="213"/>
      <c r="S454" s="213"/>
      <c r="T454" s="214"/>
      <c r="AT454" s="215" t="s">
        <v>161</v>
      </c>
      <c r="AU454" s="215" t="s">
        <v>81</v>
      </c>
      <c r="AV454" s="11" t="s">
        <v>81</v>
      </c>
      <c r="AW454" s="11" t="s">
        <v>6</v>
      </c>
      <c r="AX454" s="11" t="s">
        <v>79</v>
      </c>
      <c r="AY454" s="215" t="s">
        <v>150</v>
      </c>
    </row>
    <row r="455" spans="2:65" s="1" customFormat="1" ht="22.9" customHeight="1">
      <c r="B455" s="39"/>
      <c r="C455" s="190" t="s">
        <v>756</v>
      </c>
      <c r="D455" s="190" t="s">
        <v>152</v>
      </c>
      <c r="E455" s="191" t="s">
        <v>757</v>
      </c>
      <c r="F455" s="192" t="s">
        <v>758</v>
      </c>
      <c r="G455" s="193" t="s">
        <v>197</v>
      </c>
      <c r="H455" s="194">
        <v>1.3360000000000001</v>
      </c>
      <c r="I455" s="195"/>
      <c r="J455" s="196">
        <f>ROUND(I455*H455,2)</f>
        <v>0</v>
      </c>
      <c r="K455" s="192" t="s">
        <v>156</v>
      </c>
      <c r="L455" s="59"/>
      <c r="M455" s="197" t="s">
        <v>21</v>
      </c>
      <c r="N455" s="198" t="s">
        <v>42</v>
      </c>
      <c r="O455" s="40"/>
      <c r="P455" s="199">
        <f>O455*H455</f>
        <v>0</v>
      </c>
      <c r="Q455" s="199">
        <v>0</v>
      </c>
      <c r="R455" s="199">
        <f>Q455*H455</f>
        <v>0</v>
      </c>
      <c r="S455" s="199">
        <v>0</v>
      </c>
      <c r="T455" s="200">
        <f>S455*H455</f>
        <v>0</v>
      </c>
      <c r="AR455" s="22" t="s">
        <v>157</v>
      </c>
      <c r="AT455" s="22" t="s">
        <v>152</v>
      </c>
      <c r="AU455" s="22" t="s">
        <v>81</v>
      </c>
      <c r="AY455" s="22" t="s">
        <v>150</v>
      </c>
      <c r="BE455" s="201">
        <f>IF(N455="základní",J455,0)</f>
        <v>0</v>
      </c>
      <c r="BF455" s="201">
        <f>IF(N455="snížená",J455,0)</f>
        <v>0</v>
      </c>
      <c r="BG455" s="201">
        <f>IF(N455="zákl. přenesená",J455,0)</f>
        <v>0</v>
      </c>
      <c r="BH455" s="201">
        <f>IF(N455="sníž. přenesená",J455,0)</f>
        <v>0</v>
      </c>
      <c r="BI455" s="201">
        <f>IF(N455="nulová",J455,0)</f>
        <v>0</v>
      </c>
      <c r="BJ455" s="22" t="s">
        <v>79</v>
      </c>
      <c r="BK455" s="201">
        <f>ROUND(I455*H455,2)</f>
        <v>0</v>
      </c>
      <c r="BL455" s="22" t="s">
        <v>157</v>
      </c>
      <c r="BM455" s="22" t="s">
        <v>759</v>
      </c>
    </row>
    <row r="456" spans="2:65" s="1" customFormat="1" ht="27">
      <c r="B456" s="39"/>
      <c r="C456" s="61"/>
      <c r="D456" s="202" t="s">
        <v>159</v>
      </c>
      <c r="E456" s="61"/>
      <c r="F456" s="203" t="s">
        <v>758</v>
      </c>
      <c r="G456" s="61"/>
      <c r="H456" s="61"/>
      <c r="I456" s="161"/>
      <c r="J456" s="61"/>
      <c r="K456" s="61"/>
      <c r="L456" s="59"/>
      <c r="M456" s="204"/>
      <c r="N456" s="40"/>
      <c r="O456" s="40"/>
      <c r="P456" s="40"/>
      <c r="Q456" s="40"/>
      <c r="R456" s="40"/>
      <c r="S456" s="40"/>
      <c r="T456" s="76"/>
      <c r="AT456" s="22" t="s">
        <v>159</v>
      </c>
      <c r="AU456" s="22" t="s">
        <v>81</v>
      </c>
    </row>
    <row r="457" spans="2:65" s="11" customFormat="1">
      <c r="B457" s="205"/>
      <c r="C457" s="206"/>
      <c r="D457" s="202" t="s">
        <v>161</v>
      </c>
      <c r="E457" s="206"/>
      <c r="F457" s="208" t="s">
        <v>760</v>
      </c>
      <c r="G457" s="206"/>
      <c r="H457" s="209">
        <v>1.3360000000000001</v>
      </c>
      <c r="I457" s="210"/>
      <c r="J457" s="206"/>
      <c r="K457" s="206"/>
      <c r="L457" s="211"/>
      <c r="M457" s="212"/>
      <c r="N457" s="213"/>
      <c r="O457" s="213"/>
      <c r="P457" s="213"/>
      <c r="Q457" s="213"/>
      <c r="R457" s="213"/>
      <c r="S457" s="213"/>
      <c r="T457" s="214"/>
      <c r="AT457" s="215" t="s">
        <v>161</v>
      </c>
      <c r="AU457" s="215" t="s">
        <v>81</v>
      </c>
      <c r="AV457" s="11" t="s">
        <v>81</v>
      </c>
      <c r="AW457" s="11" t="s">
        <v>6</v>
      </c>
      <c r="AX457" s="11" t="s">
        <v>79</v>
      </c>
      <c r="AY457" s="215" t="s">
        <v>150</v>
      </c>
    </row>
    <row r="458" spans="2:65" s="1" customFormat="1" ht="22.9" customHeight="1">
      <c r="B458" s="39"/>
      <c r="C458" s="190" t="s">
        <v>761</v>
      </c>
      <c r="D458" s="190" t="s">
        <v>152</v>
      </c>
      <c r="E458" s="191" t="s">
        <v>762</v>
      </c>
      <c r="F458" s="192" t="s">
        <v>763</v>
      </c>
      <c r="G458" s="193" t="s">
        <v>197</v>
      </c>
      <c r="H458" s="194">
        <v>12.021000000000001</v>
      </c>
      <c r="I458" s="195"/>
      <c r="J458" s="196">
        <f>ROUND(I458*H458,2)</f>
        <v>0</v>
      </c>
      <c r="K458" s="192" t="s">
        <v>156</v>
      </c>
      <c r="L458" s="59"/>
      <c r="M458" s="197" t="s">
        <v>21</v>
      </c>
      <c r="N458" s="198" t="s">
        <v>42</v>
      </c>
      <c r="O458" s="40"/>
      <c r="P458" s="199">
        <f>O458*H458</f>
        <v>0</v>
      </c>
      <c r="Q458" s="199">
        <v>0</v>
      </c>
      <c r="R458" s="199">
        <f>Q458*H458</f>
        <v>0</v>
      </c>
      <c r="S458" s="199">
        <v>0</v>
      </c>
      <c r="T458" s="200">
        <f>S458*H458</f>
        <v>0</v>
      </c>
      <c r="AR458" s="22" t="s">
        <v>157</v>
      </c>
      <c r="AT458" s="22" t="s">
        <v>152</v>
      </c>
      <c r="AU458" s="22" t="s">
        <v>81</v>
      </c>
      <c r="AY458" s="22" t="s">
        <v>150</v>
      </c>
      <c r="BE458" s="201">
        <f>IF(N458="základní",J458,0)</f>
        <v>0</v>
      </c>
      <c r="BF458" s="201">
        <f>IF(N458="snížená",J458,0)</f>
        <v>0</v>
      </c>
      <c r="BG458" s="201">
        <f>IF(N458="zákl. přenesená",J458,0)</f>
        <v>0</v>
      </c>
      <c r="BH458" s="201">
        <f>IF(N458="sníž. přenesená",J458,0)</f>
        <v>0</v>
      </c>
      <c r="BI458" s="201">
        <f>IF(N458="nulová",J458,0)</f>
        <v>0</v>
      </c>
      <c r="BJ458" s="22" t="s">
        <v>79</v>
      </c>
      <c r="BK458" s="201">
        <f>ROUND(I458*H458,2)</f>
        <v>0</v>
      </c>
      <c r="BL458" s="22" t="s">
        <v>157</v>
      </c>
      <c r="BM458" s="22" t="s">
        <v>764</v>
      </c>
    </row>
    <row r="459" spans="2:65" s="1" customFormat="1">
      <c r="B459" s="39"/>
      <c r="C459" s="61"/>
      <c r="D459" s="202" t="s">
        <v>159</v>
      </c>
      <c r="E459" s="61"/>
      <c r="F459" s="203" t="s">
        <v>765</v>
      </c>
      <c r="G459" s="61"/>
      <c r="H459" s="61"/>
      <c r="I459" s="161"/>
      <c r="J459" s="61"/>
      <c r="K459" s="61"/>
      <c r="L459" s="59"/>
      <c r="M459" s="204"/>
      <c r="N459" s="40"/>
      <c r="O459" s="40"/>
      <c r="P459" s="40"/>
      <c r="Q459" s="40"/>
      <c r="R459" s="40"/>
      <c r="S459" s="40"/>
      <c r="T459" s="76"/>
      <c r="AT459" s="22" t="s">
        <v>159</v>
      </c>
      <c r="AU459" s="22" t="s">
        <v>81</v>
      </c>
    </row>
    <row r="460" spans="2:65" s="11" customFormat="1">
      <c r="B460" s="205"/>
      <c r="C460" s="206"/>
      <c r="D460" s="202" t="s">
        <v>161</v>
      </c>
      <c r="E460" s="206"/>
      <c r="F460" s="208" t="s">
        <v>766</v>
      </c>
      <c r="G460" s="206"/>
      <c r="H460" s="209">
        <v>12.021000000000001</v>
      </c>
      <c r="I460" s="210"/>
      <c r="J460" s="206"/>
      <c r="K460" s="206"/>
      <c r="L460" s="211"/>
      <c r="M460" s="212"/>
      <c r="N460" s="213"/>
      <c r="O460" s="213"/>
      <c r="P460" s="213"/>
      <c r="Q460" s="213"/>
      <c r="R460" s="213"/>
      <c r="S460" s="213"/>
      <c r="T460" s="214"/>
      <c r="AT460" s="215" t="s">
        <v>161</v>
      </c>
      <c r="AU460" s="215" t="s">
        <v>81</v>
      </c>
      <c r="AV460" s="11" t="s">
        <v>81</v>
      </c>
      <c r="AW460" s="11" t="s">
        <v>6</v>
      </c>
      <c r="AX460" s="11" t="s">
        <v>79</v>
      </c>
      <c r="AY460" s="215" t="s">
        <v>150</v>
      </c>
    </row>
    <row r="461" spans="2:65" s="1" customFormat="1" ht="14.45" customHeight="1">
      <c r="B461" s="39"/>
      <c r="C461" s="190" t="s">
        <v>767</v>
      </c>
      <c r="D461" s="190" t="s">
        <v>152</v>
      </c>
      <c r="E461" s="191" t="s">
        <v>768</v>
      </c>
      <c r="F461" s="192" t="s">
        <v>769</v>
      </c>
      <c r="G461" s="193" t="s">
        <v>197</v>
      </c>
      <c r="H461" s="194">
        <v>39.133000000000003</v>
      </c>
      <c r="I461" s="195"/>
      <c r="J461" s="196">
        <f>ROUND(I461*H461,2)</f>
        <v>0</v>
      </c>
      <c r="K461" s="192" t="s">
        <v>156</v>
      </c>
      <c r="L461" s="59"/>
      <c r="M461" s="197" t="s">
        <v>21</v>
      </c>
      <c r="N461" s="198" t="s">
        <v>42</v>
      </c>
      <c r="O461" s="40"/>
      <c r="P461" s="199">
        <f>O461*H461</f>
        <v>0</v>
      </c>
      <c r="Q461" s="199">
        <v>0</v>
      </c>
      <c r="R461" s="199">
        <f>Q461*H461</f>
        <v>0</v>
      </c>
      <c r="S461" s="199">
        <v>0</v>
      </c>
      <c r="T461" s="200">
        <f>S461*H461</f>
        <v>0</v>
      </c>
      <c r="AR461" s="22" t="s">
        <v>157</v>
      </c>
      <c r="AT461" s="22" t="s">
        <v>152</v>
      </c>
      <c r="AU461" s="22" t="s">
        <v>81</v>
      </c>
      <c r="AY461" s="22" t="s">
        <v>150</v>
      </c>
      <c r="BE461" s="201">
        <f>IF(N461="základní",J461,0)</f>
        <v>0</v>
      </c>
      <c r="BF461" s="201">
        <f>IF(N461="snížená",J461,0)</f>
        <v>0</v>
      </c>
      <c r="BG461" s="201">
        <f>IF(N461="zákl. přenesená",J461,0)</f>
        <v>0</v>
      </c>
      <c r="BH461" s="201">
        <f>IF(N461="sníž. přenesená",J461,0)</f>
        <v>0</v>
      </c>
      <c r="BI461" s="201">
        <f>IF(N461="nulová",J461,0)</f>
        <v>0</v>
      </c>
      <c r="BJ461" s="22" t="s">
        <v>79</v>
      </c>
      <c r="BK461" s="201">
        <f>ROUND(I461*H461,2)</f>
        <v>0</v>
      </c>
      <c r="BL461" s="22" t="s">
        <v>157</v>
      </c>
      <c r="BM461" s="22" t="s">
        <v>770</v>
      </c>
    </row>
    <row r="462" spans="2:65" s="1" customFormat="1">
      <c r="B462" s="39"/>
      <c r="C462" s="61"/>
      <c r="D462" s="202" t="s">
        <v>159</v>
      </c>
      <c r="E462" s="61"/>
      <c r="F462" s="203" t="s">
        <v>769</v>
      </c>
      <c r="G462" s="61"/>
      <c r="H462" s="61"/>
      <c r="I462" s="161"/>
      <c r="J462" s="61"/>
      <c r="K462" s="61"/>
      <c r="L462" s="59"/>
      <c r="M462" s="204"/>
      <c r="N462" s="40"/>
      <c r="O462" s="40"/>
      <c r="P462" s="40"/>
      <c r="Q462" s="40"/>
      <c r="R462" s="40"/>
      <c r="S462" s="40"/>
      <c r="T462" s="76"/>
      <c r="AT462" s="22" t="s">
        <v>159</v>
      </c>
      <c r="AU462" s="22" t="s">
        <v>81</v>
      </c>
    </row>
    <row r="463" spans="2:65" s="10" customFormat="1" ht="29.85" customHeight="1">
      <c r="B463" s="174"/>
      <c r="C463" s="175"/>
      <c r="D463" s="176" t="s">
        <v>70</v>
      </c>
      <c r="E463" s="188" t="s">
        <v>771</v>
      </c>
      <c r="F463" s="188" t="s">
        <v>772</v>
      </c>
      <c r="G463" s="175"/>
      <c r="H463" s="175"/>
      <c r="I463" s="178"/>
      <c r="J463" s="189">
        <f>BK463</f>
        <v>0</v>
      </c>
      <c r="K463" s="175"/>
      <c r="L463" s="180"/>
      <c r="M463" s="181"/>
      <c r="N463" s="182"/>
      <c r="O463" s="182"/>
      <c r="P463" s="183">
        <f>SUM(P464:P468)</f>
        <v>0</v>
      </c>
      <c r="Q463" s="182"/>
      <c r="R463" s="183">
        <f>SUM(R464:R468)</f>
        <v>0</v>
      </c>
      <c r="S463" s="182"/>
      <c r="T463" s="184">
        <f>SUM(T464:T468)</f>
        <v>0</v>
      </c>
      <c r="AR463" s="185" t="s">
        <v>79</v>
      </c>
      <c r="AT463" s="186" t="s">
        <v>70</v>
      </c>
      <c r="AU463" s="186" t="s">
        <v>79</v>
      </c>
      <c r="AY463" s="185" t="s">
        <v>150</v>
      </c>
      <c r="BK463" s="187">
        <f>SUM(BK464:BK468)</f>
        <v>0</v>
      </c>
    </row>
    <row r="464" spans="2:65" s="1" customFormat="1" ht="14.45" customHeight="1">
      <c r="B464" s="39"/>
      <c r="C464" s="190" t="s">
        <v>773</v>
      </c>
      <c r="D464" s="190" t="s">
        <v>152</v>
      </c>
      <c r="E464" s="191" t="s">
        <v>774</v>
      </c>
      <c r="F464" s="192" t="s">
        <v>775</v>
      </c>
      <c r="G464" s="193" t="s">
        <v>336</v>
      </c>
      <c r="H464" s="194">
        <v>6</v>
      </c>
      <c r="I464" s="195"/>
      <c r="J464" s="196">
        <f>ROUND(I464*H464,2)</f>
        <v>0</v>
      </c>
      <c r="K464" s="192" t="s">
        <v>156</v>
      </c>
      <c r="L464" s="59"/>
      <c r="M464" s="197" t="s">
        <v>21</v>
      </c>
      <c r="N464" s="198" t="s">
        <v>42</v>
      </c>
      <c r="O464" s="40"/>
      <c r="P464" s="199">
        <f>O464*H464</f>
        <v>0</v>
      </c>
      <c r="Q464" s="199">
        <v>0</v>
      </c>
      <c r="R464" s="199">
        <f>Q464*H464</f>
        <v>0</v>
      </c>
      <c r="S464" s="199">
        <v>0</v>
      </c>
      <c r="T464" s="200">
        <f>S464*H464</f>
        <v>0</v>
      </c>
      <c r="AR464" s="22" t="s">
        <v>157</v>
      </c>
      <c r="AT464" s="22" t="s">
        <v>152</v>
      </c>
      <c r="AU464" s="22" t="s">
        <v>81</v>
      </c>
      <c r="AY464" s="22" t="s">
        <v>150</v>
      </c>
      <c r="BE464" s="201">
        <f>IF(N464="základní",J464,0)</f>
        <v>0</v>
      </c>
      <c r="BF464" s="201">
        <f>IF(N464="snížená",J464,0)</f>
        <v>0</v>
      </c>
      <c r="BG464" s="201">
        <f>IF(N464="zákl. přenesená",J464,0)</f>
        <v>0</v>
      </c>
      <c r="BH464" s="201">
        <f>IF(N464="sníž. přenesená",J464,0)</f>
        <v>0</v>
      </c>
      <c r="BI464" s="201">
        <f>IF(N464="nulová",J464,0)</f>
        <v>0</v>
      </c>
      <c r="BJ464" s="22" t="s">
        <v>79</v>
      </c>
      <c r="BK464" s="201">
        <f>ROUND(I464*H464,2)</f>
        <v>0</v>
      </c>
      <c r="BL464" s="22" t="s">
        <v>157</v>
      </c>
      <c r="BM464" s="22" t="s">
        <v>776</v>
      </c>
    </row>
    <row r="465" spans="2:65" s="1" customFormat="1">
      <c r="B465" s="39"/>
      <c r="C465" s="61"/>
      <c r="D465" s="202" t="s">
        <v>159</v>
      </c>
      <c r="E465" s="61"/>
      <c r="F465" s="203" t="s">
        <v>777</v>
      </c>
      <c r="G465" s="61"/>
      <c r="H465" s="61"/>
      <c r="I465" s="161"/>
      <c r="J465" s="61"/>
      <c r="K465" s="61"/>
      <c r="L465" s="59"/>
      <c r="M465" s="204"/>
      <c r="N465" s="40"/>
      <c r="O465" s="40"/>
      <c r="P465" s="40"/>
      <c r="Q465" s="40"/>
      <c r="R465" s="40"/>
      <c r="S465" s="40"/>
      <c r="T465" s="76"/>
      <c r="AT465" s="22" t="s">
        <v>159</v>
      </c>
      <c r="AU465" s="22" t="s">
        <v>81</v>
      </c>
    </row>
    <row r="466" spans="2:65" s="1" customFormat="1" ht="22.9" customHeight="1">
      <c r="B466" s="39"/>
      <c r="C466" s="190" t="s">
        <v>778</v>
      </c>
      <c r="D466" s="190" t="s">
        <v>152</v>
      </c>
      <c r="E466" s="191" t="s">
        <v>779</v>
      </c>
      <c r="F466" s="192" t="s">
        <v>780</v>
      </c>
      <c r="G466" s="193" t="s">
        <v>336</v>
      </c>
      <c r="H466" s="194">
        <v>180</v>
      </c>
      <c r="I466" s="195"/>
      <c r="J466" s="196">
        <f>ROUND(I466*H466,2)</f>
        <v>0</v>
      </c>
      <c r="K466" s="192" t="s">
        <v>156</v>
      </c>
      <c r="L466" s="59"/>
      <c r="M466" s="197" t="s">
        <v>21</v>
      </c>
      <c r="N466" s="198" t="s">
        <v>42</v>
      </c>
      <c r="O466" s="40"/>
      <c r="P466" s="199">
        <f>O466*H466</f>
        <v>0</v>
      </c>
      <c r="Q466" s="199">
        <v>0</v>
      </c>
      <c r="R466" s="199">
        <f>Q466*H466</f>
        <v>0</v>
      </c>
      <c r="S466" s="199">
        <v>0</v>
      </c>
      <c r="T466" s="200">
        <f>S466*H466</f>
        <v>0</v>
      </c>
      <c r="AR466" s="22" t="s">
        <v>157</v>
      </c>
      <c r="AT466" s="22" t="s">
        <v>152</v>
      </c>
      <c r="AU466" s="22" t="s">
        <v>81</v>
      </c>
      <c r="AY466" s="22" t="s">
        <v>150</v>
      </c>
      <c r="BE466" s="201">
        <f>IF(N466="základní",J466,0)</f>
        <v>0</v>
      </c>
      <c r="BF466" s="201">
        <f>IF(N466="snížená",J466,0)</f>
        <v>0</v>
      </c>
      <c r="BG466" s="201">
        <f>IF(N466="zákl. přenesená",J466,0)</f>
        <v>0</v>
      </c>
      <c r="BH466" s="201">
        <f>IF(N466="sníž. přenesená",J466,0)</f>
        <v>0</v>
      </c>
      <c r="BI466" s="201">
        <f>IF(N466="nulová",J466,0)</f>
        <v>0</v>
      </c>
      <c r="BJ466" s="22" t="s">
        <v>79</v>
      </c>
      <c r="BK466" s="201">
        <f>ROUND(I466*H466,2)</f>
        <v>0</v>
      </c>
      <c r="BL466" s="22" t="s">
        <v>157</v>
      </c>
      <c r="BM466" s="22" t="s">
        <v>781</v>
      </c>
    </row>
    <row r="467" spans="2:65" s="1" customFormat="1" ht="27">
      <c r="B467" s="39"/>
      <c r="C467" s="61"/>
      <c r="D467" s="202" t="s">
        <v>159</v>
      </c>
      <c r="E467" s="61"/>
      <c r="F467" s="203" t="s">
        <v>782</v>
      </c>
      <c r="G467" s="61"/>
      <c r="H467" s="61"/>
      <c r="I467" s="161"/>
      <c r="J467" s="61"/>
      <c r="K467" s="61"/>
      <c r="L467" s="59"/>
      <c r="M467" s="204"/>
      <c r="N467" s="40"/>
      <c r="O467" s="40"/>
      <c r="P467" s="40"/>
      <c r="Q467" s="40"/>
      <c r="R467" s="40"/>
      <c r="S467" s="40"/>
      <c r="T467" s="76"/>
      <c r="AT467" s="22" t="s">
        <v>159</v>
      </c>
      <c r="AU467" s="22" t="s">
        <v>81</v>
      </c>
    </row>
    <row r="468" spans="2:65" s="11" customFormat="1">
      <c r="B468" s="205"/>
      <c r="C468" s="206"/>
      <c r="D468" s="202" t="s">
        <v>161</v>
      </c>
      <c r="E468" s="206"/>
      <c r="F468" s="208" t="s">
        <v>783</v>
      </c>
      <c r="G468" s="206"/>
      <c r="H468" s="209">
        <v>180</v>
      </c>
      <c r="I468" s="210"/>
      <c r="J468" s="206"/>
      <c r="K468" s="206"/>
      <c r="L468" s="211"/>
      <c r="M468" s="212"/>
      <c r="N468" s="213"/>
      <c r="O468" s="213"/>
      <c r="P468" s="213"/>
      <c r="Q468" s="213"/>
      <c r="R468" s="213"/>
      <c r="S468" s="213"/>
      <c r="T468" s="214"/>
      <c r="AT468" s="215" t="s">
        <v>161</v>
      </c>
      <c r="AU468" s="215" t="s">
        <v>81</v>
      </c>
      <c r="AV468" s="11" t="s">
        <v>81</v>
      </c>
      <c r="AW468" s="11" t="s">
        <v>6</v>
      </c>
      <c r="AX468" s="11" t="s">
        <v>79</v>
      </c>
      <c r="AY468" s="215" t="s">
        <v>150</v>
      </c>
    </row>
    <row r="469" spans="2:65" s="10" customFormat="1" ht="37.35" customHeight="1">
      <c r="B469" s="174"/>
      <c r="C469" s="175"/>
      <c r="D469" s="176" t="s">
        <v>70</v>
      </c>
      <c r="E469" s="177" t="s">
        <v>784</v>
      </c>
      <c r="F469" s="177" t="s">
        <v>785</v>
      </c>
      <c r="G469" s="175"/>
      <c r="H469" s="175"/>
      <c r="I469" s="178"/>
      <c r="J469" s="179">
        <f>BK469</f>
        <v>0</v>
      </c>
      <c r="K469" s="175"/>
      <c r="L469" s="180"/>
      <c r="M469" s="181"/>
      <c r="N469" s="182"/>
      <c r="O469" s="182"/>
      <c r="P469" s="183">
        <f>P470+P491+P512+P557+P564+P567+P579+P638+P653+P729+P737+P798+P819+P828+P840+P871+P882</f>
        <v>0</v>
      </c>
      <c r="Q469" s="182"/>
      <c r="R469" s="183">
        <f>R470+R491+R512+R557+R564+R567+R579+R638+R653+R729+R737+R798+R819+R828+R840+R871+R882</f>
        <v>13.212923410000002</v>
      </c>
      <c r="S469" s="182"/>
      <c r="T469" s="184">
        <f>T470+T491+T512+T557+T564+T567+T579+T638+T653+T729+T737+T798+T819+T828+T840+T871+T882</f>
        <v>3.6830805999999994</v>
      </c>
      <c r="AR469" s="185" t="s">
        <v>81</v>
      </c>
      <c r="AT469" s="186" t="s">
        <v>70</v>
      </c>
      <c r="AU469" s="186" t="s">
        <v>71</v>
      </c>
      <c r="AY469" s="185" t="s">
        <v>150</v>
      </c>
      <c r="BK469" s="187">
        <f>BK470+BK491+BK512+BK557+BK564+BK567+BK579+BK638+BK653+BK729+BK737+BK798+BK819+BK828+BK840+BK871+BK882</f>
        <v>0</v>
      </c>
    </row>
    <row r="470" spans="2:65" s="10" customFormat="1" ht="19.899999999999999" customHeight="1">
      <c r="B470" s="174"/>
      <c r="C470" s="175"/>
      <c r="D470" s="176" t="s">
        <v>70</v>
      </c>
      <c r="E470" s="188" t="s">
        <v>786</v>
      </c>
      <c r="F470" s="188" t="s">
        <v>787</v>
      </c>
      <c r="G470" s="175"/>
      <c r="H470" s="175"/>
      <c r="I470" s="178"/>
      <c r="J470" s="189">
        <f>BK470</f>
        <v>0</v>
      </c>
      <c r="K470" s="175"/>
      <c r="L470" s="180"/>
      <c r="M470" s="181"/>
      <c r="N470" s="182"/>
      <c r="O470" s="182"/>
      <c r="P470" s="183">
        <f>SUM(P471:P490)</f>
        <v>0</v>
      </c>
      <c r="Q470" s="182"/>
      <c r="R470" s="183">
        <f>SUM(R471:R490)</f>
        <v>3.6558E-2</v>
      </c>
      <c r="S470" s="182"/>
      <c r="T470" s="184">
        <f>SUM(T471:T490)</f>
        <v>0</v>
      </c>
      <c r="AR470" s="185" t="s">
        <v>81</v>
      </c>
      <c r="AT470" s="186" t="s">
        <v>70</v>
      </c>
      <c r="AU470" s="186" t="s">
        <v>79</v>
      </c>
      <c r="AY470" s="185" t="s">
        <v>150</v>
      </c>
      <c r="BK470" s="187">
        <f>SUM(BK471:BK490)</f>
        <v>0</v>
      </c>
    </row>
    <row r="471" spans="2:65" s="1" customFormat="1" ht="22.9" customHeight="1">
      <c r="B471" s="39"/>
      <c r="C471" s="190" t="s">
        <v>788</v>
      </c>
      <c r="D471" s="190" t="s">
        <v>152</v>
      </c>
      <c r="E471" s="191" t="s">
        <v>789</v>
      </c>
      <c r="F471" s="192" t="s">
        <v>790</v>
      </c>
      <c r="G471" s="193" t="s">
        <v>155</v>
      </c>
      <c r="H471" s="194">
        <v>5.35</v>
      </c>
      <c r="I471" s="195"/>
      <c r="J471" s="196">
        <f>ROUND(I471*H471,2)</f>
        <v>0</v>
      </c>
      <c r="K471" s="192" t="s">
        <v>156</v>
      </c>
      <c r="L471" s="59"/>
      <c r="M471" s="197" t="s">
        <v>21</v>
      </c>
      <c r="N471" s="198" t="s">
        <v>42</v>
      </c>
      <c r="O471" s="40"/>
      <c r="P471" s="199">
        <f>O471*H471</f>
        <v>0</v>
      </c>
      <c r="Q471" s="199">
        <v>0</v>
      </c>
      <c r="R471" s="199">
        <f>Q471*H471</f>
        <v>0</v>
      </c>
      <c r="S471" s="199">
        <v>0</v>
      </c>
      <c r="T471" s="200">
        <f>S471*H471</f>
        <v>0</v>
      </c>
      <c r="AR471" s="22" t="s">
        <v>246</v>
      </c>
      <c r="AT471" s="22" t="s">
        <v>152</v>
      </c>
      <c r="AU471" s="22" t="s">
        <v>81</v>
      </c>
      <c r="AY471" s="22" t="s">
        <v>150</v>
      </c>
      <c r="BE471" s="201">
        <f>IF(N471="základní",J471,0)</f>
        <v>0</v>
      </c>
      <c r="BF471" s="201">
        <f>IF(N471="snížená",J471,0)</f>
        <v>0</v>
      </c>
      <c r="BG471" s="201">
        <f>IF(N471="zákl. přenesená",J471,0)</f>
        <v>0</v>
      </c>
      <c r="BH471" s="201">
        <f>IF(N471="sníž. přenesená",J471,0)</f>
        <v>0</v>
      </c>
      <c r="BI471" s="201">
        <f>IF(N471="nulová",J471,0)</f>
        <v>0</v>
      </c>
      <c r="BJ471" s="22" t="s">
        <v>79</v>
      </c>
      <c r="BK471" s="201">
        <f>ROUND(I471*H471,2)</f>
        <v>0</v>
      </c>
      <c r="BL471" s="22" t="s">
        <v>246</v>
      </c>
      <c r="BM471" s="22" t="s">
        <v>791</v>
      </c>
    </row>
    <row r="472" spans="2:65" s="1" customFormat="1" ht="27">
      <c r="B472" s="39"/>
      <c r="C472" s="61"/>
      <c r="D472" s="202" t="s">
        <v>159</v>
      </c>
      <c r="E472" s="61"/>
      <c r="F472" s="203" t="s">
        <v>792</v>
      </c>
      <c r="G472" s="61"/>
      <c r="H472" s="61"/>
      <c r="I472" s="161"/>
      <c r="J472" s="61"/>
      <c r="K472" s="61"/>
      <c r="L472" s="59"/>
      <c r="M472" s="204"/>
      <c r="N472" s="40"/>
      <c r="O472" s="40"/>
      <c r="P472" s="40"/>
      <c r="Q472" s="40"/>
      <c r="R472" s="40"/>
      <c r="S472" s="40"/>
      <c r="T472" s="76"/>
      <c r="AT472" s="22" t="s">
        <v>159</v>
      </c>
      <c r="AU472" s="22" t="s">
        <v>81</v>
      </c>
    </row>
    <row r="473" spans="2:65" s="11" customFormat="1">
      <c r="B473" s="205"/>
      <c r="C473" s="206"/>
      <c r="D473" s="202" t="s">
        <v>161</v>
      </c>
      <c r="E473" s="207" t="s">
        <v>21</v>
      </c>
      <c r="F473" s="208" t="s">
        <v>793</v>
      </c>
      <c r="G473" s="206"/>
      <c r="H473" s="209">
        <v>3</v>
      </c>
      <c r="I473" s="210"/>
      <c r="J473" s="206"/>
      <c r="K473" s="206"/>
      <c r="L473" s="211"/>
      <c r="M473" s="212"/>
      <c r="N473" s="213"/>
      <c r="O473" s="213"/>
      <c r="P473" s="213"/>
      <c r="Q473" s="213"/>
      <c r="R473" s="213"/>
      <c r="S473" s="213"/>
      <c r="T473" s="214"/>
      <c r="AT473" s="215" t="s">
        <v>161</v>
      </c>
      <c r="AU473" s="215" t="s">
        <v>81</v>
      </c>
      <c r="AV473" s="11" t="s">
        <v>81</v>
      </c>
      <c r="AW473" s="11" t="s">
        <v>35</v>
      </c>
      <c r="AX473" s="11" t="s">
        <v>71</v>
      </c>
      <c r="AY473" s="215" t="s">
        <v>150</v>
      </c>
    </row>
    <row r="474" spans="2:65" s="11" customFormat="1">
      <c r="B474" s="205"/>
      <c r="C474" s="206"/>
      <c r="D474" s="202" t="s">
        <v>161</v>
      </c>
      <c r="E474" s="207" t="s">
        <v>21</v>
      </c>
      <c r="F474" s="208" t="s">
        <v>794</v>
      </c>
      <c r="G474" s="206"/>
      <c r="H474" s="209">
        <v>2.35</v>
      </c>
      <c r="I474" s="210"/>
      <c r="J474" s="206"/>
      <c r="K474" s="206"/>
      <c r="L474" s="211"/>
      <c r="M474" s="212"/>
      <c r="N474" s="213"/>
      <c r="O474" s="213"/>
      <c r="P474" s="213"/>
      <c r="Q474" s="213"/>
      <c r="R474" s="213"/>
      <c r="S474" s="213"/>
      <c r="T474" s="214"/>
      <c r="AT474" s="215" t="s">
        <v>161</v>
      </c>
      <c r="AU474" s="215" t="s">
        <v>81</v>
      </c>
      <c r="AV474" s="11" t="s">
        <v>81</v>
      </c>
      <c r="AW474" s="11" t="s">
        <v>35</v>
      </c>
      <c r="AX474" s="11" t="s">
        <v>71</v>
      </c>
      <c r="AY474" s="215" t="s">
        <v>150</v>
      </c>
    </row>
    <row r="475" spans="2:65" s="12" customFormat="1">
      <c r="B475" s="226"/>
      <c r="C475" s="227"/>
      <c r="D475" s="202" t="s">
        <v>161</v>
      </c>
      <c r="E475" s="228" t="s">
        <v>21</v>
      </c>
      <c r="F475" s="229" t="s">
        <v>234</v>
      </c>
      <c r="G475" s="227"/>
      <c r="H475" s="230">
        <v>5.35</v>
      </c>
      <c r="I475" s="231"/>
      <c r="J475" s="227"/>
      <c r="K475" s="227"/>
      <c r="L475" s="232"/>
      <c r="M475" s="233"/>
      <c r="N475" s="234"/>
      <c r="O475" s="234"/>
      <c r="P475" s="234"/>
      <c r="Q475" s="234"/>
      <c r="R475" s="234"/>
      <c r="S475" s="234"/>
      <c r="T475" s="235"/>
      <c r="AT475" s="236" t="s">
        <v>161</v>
      </c>
      <c r="AU475" s="236" t="s">
        <v>81</v>
      </c>
      <c r="AV475" s="12" t="s">
        <v>157</v>
      </c>
      <c r="AW475" s="12" t="s">
        <v>35</v>
      </c>
      <c r="AX475" s="12" t="s">
        <v>79</v>
      </c>
      <c r="AY475" s="236" t="s">
        <v>150</v>
      </c>
    </row>
    <row r="476" spans="2:65" s="1" customFormat="1" ht="14.45" customHeight="1">
      <c r="B476" s="39"/>
      <c r="C476" s="216" t="s">
        <v>795</v>
      </c>
      <c r="D476" s="216" t="s">
        <v>206</v>
      </c>
      <c r="E476" s="217" t="s">
        <v>796</v>
      </c>
      <c r="F476" s="218" t="s">
        <v>797</v>
      </c>
      <c r="G476" s="219" t="s">
        <v>197</v>
      </c>
      <c r="H476" s="220">
        <v>2E-3</v>
      </c>
      <c r="I476" s="221"/>
      <c r="J476" s="222">
        <f>ROUND(I476*H476,2)</f>
        <v>0</v>
      </c>
      <c r="K476" s="218" t="s">
        <v>156</v>
      </c>
      <c r="L476" s="223"/>
      <c r="M476" s="224" t="s">
        <v>21</v>
      </c>
      <c r="N476" s="225" t="s">
        <v>42</v>
      </c>
      <c r="O476" s="40"/>
      <c r="P476" s="199">
        <f>O476*H476</f>
        <v>0</v>
      </c>
      <c r="Q476" s="199">
        <v>1</v>
      </c>
      <c r="R476" s="199">
        <f>Q476*H476</f>
        <v>2E-3</v>
      </c>
      <c r="S476" s="199">
        <v>0</v>
      </c>
      <c r="T476" s="200">
        <f>S476*H476</f>
        <v>0</v>
      </c>
      <c r="AR476" s="22" t="s">
        <v>348</v>
      </c>
      <c r="AT476" s="22" t="s">
        <v>206</v>
      </c>
      <c r="AU476" s="22" t="s">
        <v>81</v>
      </c>
      <c r="AY476" s="22" t="s">
        <v>150</v>
      </c>
      <c r="BE476" s="201">
        <f>IF(N476="základní",J476,0)</f>
        <v>0</v>
      </c>
      <c r="BF476" s="201">
        <f>IF(N476="snížená",J476,0)</f>
        <v>0</v>
      </c>
      <c r="BG476" s="201">
        <f>IF(N476="zákl. přenesená",J476,0)</f>
        <v>0</v>
      </c>
      <c r="BH476" s="201">
        <f>IF(N476="sníž. přenesená",J476,0)</f>
        <v>0</v>
      </c>
      <c r="BI476" s="201">
        <f>IF(N476="nulová",J476,0)</f>
        <v>0</v>
      </c>
      <c r="BJ476" s="22" t="s">
        <v>79</v>
      </c>
      <c r="BK476" s="201">
        <f>ROUND(I476*H476,2)</f>
        <v>0</v>
      </c>
      <c r="BL476" s="22" t="s">
        <v>246</v>
      </c>
      <c r="BM476" s="22" t="s">
        <v>798</v>
      </c>
    </row>
    <row r="477" spans="2:65" s="1" customFormat="1" ht="40.5">
      <c r="B477" s="39"/>
      <c r="C477" s="61"/>
      <c r="D477" s="202" t="s">
        <v>159</v>
      </c>
      <c r="E477" s="61"/>
      <c r="F477" s="203" t="s">
        <v>799</v>
      </c>
      <c r="G477" s="61"/>
      <c r="H477" s="61"/>
      <c r="I477" s="161"/>
      <c r="J477" s="61"/>
      <c r="K477" s="61"/>
      <c r="L477" s="59"/>
      <c r="M477" s="204"/>
      <c r="N477" s="40"/>
      <c r="O477" s="40"/>
      <c r="P477" s="40"/>
      <c r="Q477" s="40"/>
      <c r="R477" s="40"/>
      <c r="S477" s="40"/>
      <c r="T477" s="76"/>
      <c r="AT477" s="22" t="s">
        <v>159</v>
      </c>
      <c r="AU477" s="22" t="s">
        <v>81</v>
      </c>
    </row>
    <row r="478" spans="2:65" s="11" customFormat="1">
      <c r="B478" s="205"/>
      <c r="C478" s="206"/>
      <c r="D478" s="202" t="s">
        <v>161</v>
      </c>
      <c r="E478" s="206"/>
      <c r="F478" s="208" t="s">
        <v>800</v>
      </c>
      <c r="G478" s="206"/>
      <c r="H478" s="209">
        <v>2E-3</v>
      </c>
      <c r="I478" s="210"/>
      <c r="J478" s="206"/>
      <c r="K478" s="206"/>
      <c r="L478" s="211"/>
      <c r="M478" s="212"/>
      <c r="N478" s="213"/>
      <c r="O478" s="213"/>
      <c r="P478" s="213"/>
      <c r="Q478" s="213"/>
      <c r="R478" s="213"/>
      <c r="S478" s="213"/>
      <c r="T478" s="214"/>
      <c r="AT478" s="215" t="s">
        <v>161</v>
      </c>
      <c r="AU478" s="215" t="s">
        <v>81</v>
      </c>
      <c r="AV478" s="11" t="s">
        <v>81</v>
      </c>
      <c r="AW478" s="11" t="s">
        <v>6</v>
      </c>
      <c r="AX478" s="11" t="s">
        <v>79</v>
      </c>
      <c r="AY478" s="215" t="s">
        <v>150</v>
      </c>
    </row>
    <row r="479" spans="2:65" s="1" customFormat="1" ht="22.9" customHeight="1">
      <c r="B479" s="39"/>
      <c r="C479" s="190" t="s">
        <v>801</v>
      </c>
      <c r="D479" s="190" t="s">
        <v>152</v>
      </c>
      <c r="E479" s="191" t="s">
        <v>802</v>
      </c>
      <c r="F479" s="192" t="s">
        <v>803</v>
      </c>
      <c r="G479" s="193" t="s">
        <v>155</v>
      </c>
      <c r="H479" s="194">
        <v>5.35</v>
      </c>
      <c r="I479" s="195"/>
      <c r="J479" s="196">
        <f>ROUND(I479*H479,2)</f>
        <v>0</v>
      </c>
      <c r="K479" s="192" t="s">
        <v>156</v>
      </c>
      <c r="L479" s="59"/>
      <c r="M479" s="197" t="s">
        <v>21</v>
      </c>
      <c r="N479" s="198" t="s">
        <v>42</v>
      </c>
      <c r="O479" s="40"/>
      <c r="P479" s="199">
        <f>O479*H479</f>
        <v>0</v>
      </c>
      <c r="Q479" s="199">
        <v>0</v>
      </c>
      <c r="R479" s="199">
        <f>Q479*H479</f>
        <v>0</v>
      </c>
      <c r="S479" s="199">
        <v>0</v>
      </c>
      <c r="T479" s="200">
        <f>S479*H479</f>
        <v>0</v>
      </c>
      <c r="AR479" s="22" t="s">
        <v>246</v>
      </c>
      <c r="AT479" s="22" t="s">
        <v>152</v>
      </c>
      <c r="AU479" s="22" t="s">
        <v>81</v>
      </c>
      <c r="AY479" s="22" t="s">
        <v>150</v>
      </c>
      <c r="BE479" s="201">
        <f>IF(N479="základní",J479,0)</f>
        <v>0</v>
      </c>
      <c r="BF479" s="201">
        <f>IF(N479="snížená",J479,0)</f>
        <v>0</v>
      </c>
      <c r="BG479" s="201">
        <f>IF(N479="zákl. přenesená",J479,0)</f>
        <v>0</v>
      </c>
      <c r="BH479" s="201">
        <f>IF(N479="sníž. přenesená",J479,0)</f>
        <v>0</v>
      </c>
      <c r="BI479" s="201">
        <f>IF(N479="nulová",J479,0)</f>
        <v>0</v>
      </c>
      <c r="BJ479" s="22" t="s">
        <v>79</v>
      </c>
      <c r="BK479" s="201">
        <f>ROUND(I479*H479,2)</f>
        <v>0</v>
      </c>
      <c r="BL479" s="22" t="s">
        <v>246</v>
      </c>
      <c r="BM479" s="22" t="s">
        <v>804</v>
      </c>
    </row>
    <row r="480" spans="2:65" s="1" customFormat="1" ht="27">
      <c r="B480" s="39"/>
      <c r="C480" s="61"/>
      <c r="D480" s="202" t="s">
        <v>159</v>
      </c>
      <c r="E480" s="61"/>
      <c r="F480" s="203" t="s">
        <v>805</v>
      </c>
      <c r="G480" s="61"/>
      <c r="H480" s="61"/>
      <c r="I480" s="161"/>
      <c r="J480" s="61"/>
      <c r="K480" s="61"/>
      <c r="L480" s="59"/>
      <c r="M480" s="204"/>
      <c r="N480" s="40"/>
      <c r="O480" s="40"/>
      <c r="P480" s="40"/>
      <c r="Q480" s="40"/>
      <c r="R480" s="40"/>
      <c r="S480" s="40"/>
      <c r="T480" s="76"/>
      <c r="AT480" s="22" t="s">
        <v>159</v>
      </c>
      <c r="AU480" s="22" t="s">
        <v>81</v>
      </c>
    </row>
    <row r="481" spans="2:65" s="1" customFormat="1" ht="14.45" customHeight="1">
      <c r="B481" s="39"/>
      <c r="C481" s="216" t="s">
        <v>806</v>
      </c>
      <c r="D481" s="216" t="s">
        <v>206</v>
      </c>
      <c r="E481" s="217" t="s">
        <v>807</v>
      </c>
      <c r="F481" s="218" t="s">
        <v>808</v>
      </c>
      <c r="G481" s="219" t="s">
        <v>155</v>
      </c>
      <c r="H481" s="220">
        <v>2.4</v>
      </c>
      <c r="I481" s="221"/>
      <c r="J481" s="222">
        <f>ROUND(I481*H481,2)</f>
        <v>0</v>
      </c>
      <c r="K481" s="218" t="s">
        <v>156</v>
      </c>
      <c r="L481" s="223"/>
      <c r="M481" s="224" t="s">
        <v>21</v>
      </c>
      <c r="N481" s="225" t="s">
        <v>42</v>
      </c>
      <c r="O481" s="40"/>
      <c r="P481" s="199">
        <f>O481*H481</f>
        <v>0</v>
      </c>
      <c r="Q481" s="199">
        <v>4.0000000000000002E-4</v>
      </c>
      <c r="R481" s="199">
        <f>Q481*H481</f>
        <v>9.6000000000000002E-4</v>
      </c>
      <c r="S481" s="199">
        <v>0</v>
      </c>
      <c r="T481" s="200">
        <f>S481*H481</f>
        <v>0</v>
      </c>
      <c r="AR481" s="22" t="s">
        <v>348</v>
      </c>
      <c r="AT481" s="22" t="s">
        <v>206</v>
      </c>
      <c r="AU481" s="22" t="s">
        <v>81</v>
      </c>
      <c r="AY481" s="22" t="s">
        <v>150</v>
      </c>
      <c r="BE481" s="201">
        <f>IF(N481="základní",J481,0)</f>
        <v>0</v>
      </c>
      <c r="BF481" s="201">
        <f>IF(N481="snížená",J481,0)</f>
        <v>0</v>
      </c>
      <c r="BG481" s="201">
        <f>IF(N481="zákl. přenesená",J481,0)</f>
        <v>0</v>
      </c>
      <c r="BH481" s="201">
        <f>IF(N481="sníž. přenesená",J481,0)</f>
        <v>0</v>
      </c>
      <c r="BI481" s="201">
        <f>IF(N481="nulová",J481,0)</f>
        <v>0</v>
      </c>
      <c r="BJ481" s="22" t="s">
        <v>79</v>
      </c>
      <c r="BK481" s="201">
        <f>ROUND(I481*H481,2)</f>
        <v>0</v>
      </c>
      <c r="BL481" s="22" t="s">
        <v>246</v>
      </c>
      <c r="BM481" s="22" t="s">
        <v>809</v>
      </c>
    </row>
    <row r="482" spans="2:65" s="1" customFormat="1">
      <c r="B482" s="39"/>
      <c r="C482" s="61"/>
      <c r="D482" s="202" t="s">
        <v>159</v>
      </c>
      <c r="E482" s="61"/>
      <c r="F482" s="203" t="s">
        <v>808</v>
      </c>
      <c r="G482" s="61"/>
      <c r="H482" s="61"/>
      <c r="I482" s="161"/>
      <c r="J482" s="61"/>
      <c r="K482" s="61"/>
      <c r="L482" s="59"/>
      <c r="M482" s="204"/>
      <c r="N482" s="40"/>
      <c r="O482" s="40"/>
      <c r="P482" s="40"/>
      <c r="Q482" s="40"/>
      <c r="R482" s="40"/>
      <c r="S482" s="40"/>
      <c r="T482" s="76"/>
      <c r="AT482" s="22" t="s">
        <v>159</v>
      </c>
      <c r="AU482" s="22" t="s">
        <v>81</v>
      </c>
    </row>
    <row r="483" spans="2:65" s="11" customFormat="1">
      <c r="B483" s="205"/>
      <c r="C483" s="206"/>
      <c r="D483" s="202" t="s">
        <v>161</v>
      </c>
      <c r="E483" s="207" t="s">
        <v>21</v>
      </c>
      <c r="F483" s="208" t="s">
        <v>810</v>
      </c>
      <c r="G483" s="206"/>
      <c r="H483" s="209">
        <v>2.4</v>
      </c>
      <c r="I483" s="210"/>
      <c r="J483" s="206"/>
      <c r="K483" s="206"/>
      <c r="L483" s="211"/>
      <c r="M483" s="212"/>
      <c r="N483" s="213"/>
      <c r="O483" s="213"/>
      <c r="P483" s="213"/>
      <c r="Q483" s="213"/>
      <c r="R483" s="213"/>
      <c r="S483" s="213"/>
      <c r="T483" s="214"/>
      <c r="AT483" s="215" t="s">
        <v>161</v>
      </c>
      <c r="AU483" s="215" t="s">
        <v>81</v>
      </c>
      <c r="AV483" s="11" t="s">
        <v>81</v>
      </c>
      <c r="AW483" s="11" t="s">
        <v>35</v>
      </c>
      <c r="AX483" s="11" t="s">
        <v>79</v>
      </c>
      <c r="AY483" s="215" t="s">
        <v>150</v>
      </c>
    </row>
    <row r="484" spans="2:65" s="1" customFormat="1" ht="22.9" customHeight="1">
      <c r="B484" s="39"/>
      <c r="C484" s="190" t="s">
        <v>811</v>
      </c>
      <c r="D484" s="190" t="s">
        <v>152</v>
      </c>
      <c r="E484" s="191" t="s">
        <v>812</v>
      </c>
      <c r="F484" s="192" t="s">
        <v>813</v>
      </c>
      <c r="G484" s="193" t="s">
        <v>155</v>
      </c>
      <c r="H484" s="194">
        <v>5.35</v>
      </c>
      <c r="I484" s="195"/>
      <c r="J484" s="196">
        <f>ROUND(I484*H484,2)</f>
        <v>0</v>
      </c>
      <c r="K484" s="192" t="s">
        <v>156</v>
      </c>
      <c r="L484" s="59"/>
      <c r="M484" s="197" t="s">
        <v>21</v>
      </c>
      <c r="N484" s="198" t="s">
        <v>42</v>
      </c>
      <c r="O484" s="40"/>
      <c r="P484" s="199">
        <f>O484*H484</f>
        <v>0</v>
      </c>
      <c r="Q484" s="199">
        <v>4.0000000000000002E-4</v>
      </c>
      <c r="R484" s="199">
        <f>Q484*H484</f>
        <v>2.14E-3</v>
      </c>
      <c r="S484" s="199">
        <v>0</v>
      </c>
      <c r="T484" s="200">
        <f>S484*H484</f>
        <v>0</v>
      </c>
      <c r="AR484" s="22" t="s">
        <v>246</v>
      </c>
      <c r="AT484" s="22" t="s">
        <v>152</v>
      </c>
      <c r="AU484" s="22" t="s">
        <v>81</v>
      </c>
      <c r="AY484" s="22" t="s">
        <v>150</v>
      </c>
      <c r="BE484" s="201">
        <f>IF(N484="základní",J484,0)</f>
        <v>0</v>
      </c>
      <c r="BF484" s="201">
        <f>IF(N484="snížená",J484,0)</f>
        <v>0</v>
      </c>
      <c r="BG484" s="201">
        <f>IF(N484="zákl. přenesená",J484,0)</f>
        <v>0</v>
      </c>
      <c r="BH484" s="201">
        <f>IF(N484="sníž. přenesená",J484,0)</f>
        <v>0</v>
      </c>
      <c r="BI484" s="201">
        <f>IF(N484="nulová",J484,0)</f>
        <v>0</v>
      </c>
      <c r="BJ484" s="22" t="s">
        <v>79</v>
      </c>
      <c r="BK484" s="201">
        <f>ROUND(I484*H484,2)</f>
        <v>0</v>
      </c>
      <c r="BL484" s="22" t="s">
        <v>246</v>
      </c>
      <c r="BM484" s="22" t="s">
        <v>814</v>
      </c>
    </row>
    <row r="485" spans="2:65" s="1" customFormat="1">
      <c r="B485" s="39"/>
      <c r="C485" s="61"/>
      <c r="D485" s="202" t="s">
        <v>159</v>
      </c>
      <c r="E485" s="61"/>
      <c r="F485" s="203" t="s">
        <v>815</v>
      </c>
      <c r="G485" s="61"/>
      <c r="H485" s="61"/>
      <c r="I485" s="161"/>
      <c r="J485" s="61"/>
      <c r="K485" s="61"/>
      <c r="L485" s="59"/>
      <c r="M485" s="204"/>
      <c r="N485" s="40"/>
      <c r="O485" s="40"/>
      <c r="P485" s="40"/>
      <c r="Q485" s="40"/>
      <c r="R485" s="40"/>
      <c r="S485" s="40"/>
      <c r="T485" s="76"/>
      <c r="AT485" s="22" t="s">
        <v>159</v>
      </c>
      <c r="AU485" s="22" t="s">
        <v>81</v>
      </c>
    </row>
    <row r="486" spans="2:65" s="1" customFormat="1" ht="22.9" customHeight="1">
      <c r="B486" s="39"/>
      <c r="C486" s="216" t="s">
        <v>816</v>
      </c>
      <c r="D486" s="216" t="s">
        <v>206</v>
      </c>
      <c r="E486" s="217" t="s">
        <v>817</v>
      </c>
      <c r="F486" s="218" t="s">
        <v>818</v>
      </c>
      <c r="G486" s="219" t="s">
        <v>155</v>
      </c>
      <c r="H486" s="220">
        <v>6.42</v>
      </c>
      <c r="I486" s="221"/>
      <c r="J486" s="222">
        <f>ROUND(I486*H486,2)</f>
        <v>0</v>
      </c>
      <c r="K486" s="218" t="s">
        <v>156</v>
      </c>
      <c r="L486" s="223"/>
      <c r="M486" s="224" t="s">
        <v>21</v>
      </c>
      <c r="N486" s="225" t="s">
        <v>42</v>
      </c>
      <c r="O486" s="40"/>
      <c r="P486" s="199">
        <f>O486*H486</f>
        <v>0</v>
      </c>
      <c r="Q486" s="199">
        <v>4.8999999999999998E-3</v>
      </c>
      <c r="R486" s="199">
        <f>Q486*H486</f>
        <v>3.1458E-2</v>
      </c>
      <c r="S486" s="199">
        <v>0</v>
      </c>
      <c r="T486" s="200">
        <f>S486*H486</f>
        <v>0</v>
      </c>
      <c r="AR486" s="22" t="s">
        <v>348</v>
      </c>
      <c r="AT486" s="22" t="s">
        <v>206</v>
      </c>
      <c r="AU486" s="22" t="s">
        <v>81</v>
      </c>
      <c r="AY486" s="22" t="s">
        <v>150</v>
      </c>
      <c r="BE486" s="201">
        <f>IF(N486="základní",J486,0)</f>
        <v>0</v>
      </c>
      <c r="BF486" s="201">
        <f>IF(N486="snížená",J486,0)</f>
        <v>0</v>
      </c>
      <c r="BG486" s="201">
        <f>IF(N486="zákl. přenesená",J486,0)</f>
        <v>0</v>
      </c>
      <c r="BH486" s="201">
        <f>IF(N486="sníž. přenesená",J486,0)</f>
        <v>0</v>
      </c>
      <c r="BI486" s="201">
        <f>IF(N486="nulová",J486,0)</f>
        <v>0</v>
      </c>
      <c r="BJ486" s="22" t="s">
        <v>79</v>
      </c>
      <c r="BK486" s="201">
        <f>ROUND(I486*H486,2)</f>
        <v>0</v>
      </c>
      <c r="BL486" s="22" t="s">
        <v>246</v>
      </c>
      <c r="BM486" s="22" t="s">
        <v>819</v>
      </c>
    </row>
    <row r="487" spans="2:65" s="1" customFormat="1" ht="27">
      <c r="B487" s="39"/>
      <c r="C487" s="61"/>
      <c r="D487" s="202" t="s">
        <v>159</v>
      </c>
      <c r="E487" s="61"/>
      <c r="F487" s="203" t="s">
        <v>820</v>
      </c>
      <c r="G487" s="61"/>
      <c r="H487" s="61"/>
      <c r="I487" s="161"/>
      <c r="J487" s="61"/>
      <c r="K487" s="61"/>
      <c r="L487" s="59"/>
      <c r="M487" s="204"/>
      <c r="N487" s="40"/>
      <c r="O487" s="40"/>
      <c r="P487" s="40"/>
      <c r="Q487" s="40"/>
      <c r="R487" s="40"/>
      <c r="S487" s="40"/>
      <c r="T487" s="76"/>
      <c r="AT487" s="22" t="s">
        <v>159</v>
      </c>
      <c r="AU487" s="22" t="s">
        <v>81</v>
      </c>
    </row>
    <row r="488" spans="2:65" s="11" customFormat="1">
      <c r="B488" s="205"/>
      <c r="C488" s="206"/>
      <c r="D488" s="202" t="s">
        <v>161</v>
      </c>
      <c r="E488" s="206"/>
      <c r="F488" s="208" t="s">
        <v>821</v>
      </c>
      <c r="G488" s="206"/>
      <c r="H488" s="209">
        <v>6.42</v>
      </c>
      <c r="I488" s="210"/>
      <c r="J488" s="206"/>
      <c r="K488" s="206"/>
      <c r="L488" s="211"/>
      <c r="M488" s="212"/>
      <c r="N488" s="213"/>
      <c r="O488" s="213"/>
      <c r="P488" s="213"/>
      <c r="Q488" s="213"/>
      <c r="R488" s="213"/>
      <c r="S488" s="213"/>
      <c r="T488" s="214"/>
      <c r="AT488" s="215" t="s">
        <v>161</v>
      </c>
      <c r="AU488" s="215" t="s">
        <v>81</v>
      </c>
      <c r="AV488" s="11" t="s">
        <v>81</v>
      </c>
      <c r="AW488" s="11" t="s">
        <v>6</v>
      </c>
      <c r="AX488" s="11" t="s">
        <v>79</v>
      </c>
      <c r="AY488" s="215" t="s">
        <v>150</v>
      </c>
    </row>
    <row r="489" spans="2:65" s="1" customFormat="1" ht="22.9" customHeight="1">
      <c r="B489" s="39"/>
      <c r="C489" s="190" t="s">
        <v>822</v>
      </c>
      <c r="D489" s="190" t="s">
        <v>152</v>
      </c>
      <c r="E489" s="191" t="s">
        <v>823</v>
      </c>
      <c r="F489" s="192" t="s">
        <v>824</v>
      </c>
      <c r="G489" s="193" t="s">
        <v>197</v>
      </c>
      <c r="H489" s="194">
        <v>3.6999999999999998E-2</v>
      </c>
      <c r="I489" s="195"/>
      <c r="J489" s="196">
        <f>ROUND(I489*H489,2)</f>
        <v>0</v>
      </c>
      <c r="K489" s="192" t="s">
        <v>156</v>
      </c>
      <c r="L489" s="59"/>
      <c r="M489" s="197" t="s">
        <v>21</v>
      </c>
      <c r="N489" s="198" t="s">
        <v>42</v>
      </c>
      <c r="O489" s="40"/>
      <c r="P489" s="199">
        <f>O489*H489</f>
        <v>0</v>
      </c>
      <c r="Q489" s="199">
        <v>0</v>
      </c>
      <c r="R489" s="199">
        <f>Q489*H489</f>
        <v>0</v>
      </c>
      <c r="S489" s="199">
        <v>0</v>
      </c>
      <c r="T489" s="200">
        <f>S489*H489</f>
        <v>0</v>
      </c>
      <c r="AR489" s="22" t="s">
        <v>246</v>
      </c>
      <c r="AT489" s="22" t="s">
        <v>152</v>
      </c>
      <c r="AU489" s="22" t="s">
        <v>81</v>
      </c>
      <c r="AY489" s="22" t="s">
        <v>150</v>
      </c>
      <c r="BE489" s="201">
        <f>IF(N489="základní",J489,0)</f>
        <v>0</v>
      </c>
      <c r="BF489" s="201">
        <f>IF(N489="snížená",J489,0)</f>
        <v>0</v>
      </c>
      <c r="BG489" s="201">
        <f>IF(N489="zákl. přenesená",J489,0)</f>
        <v>0</v>
      </c>
      <c r="BH489" s="201">
        <f>IF(N489="sníž. přenesená",J489,0)</f>
        <v>0</v>
      </c>
      <c r="BI489" s="201">
        <f>IF(N489="nulová",J489,0)</f>
        <v>0</v>
      </c>
      <c r="BJ489" s="22" t="s">
        <v>79</v>
      </c>
      <c r="BK489" s="201">
        <f>ROUND(I489*H489,2)</f>
        <v>0</v>
      </c>
      <c r="BL489" s="22" t="s">
        <v>246</v>
      </c>
      <c r="BM489" s="22" t="s">
        <v>825</v>
      </c>
    </row>
    <row r="490" spans="2:65" s="1" customFormat="1" ht="40.5">
      <c r="B490" s="39"/>
      <c r="C490" s="61"/>
      <c r="D490" s="202" t="s">
        <v>159</v>
      </c>
      <c r="E490" s="61"/>
      <c r="F490" s="203" t="s">
        <v>826</v>
      </c>
      <c r="G490" s="61"/>
      <c r="H490" s="61"/>
      <c r="I490" s="161"/>
      <c r="J490" s="61"/>
      <c r="K490" s="61"/>
      <c r="L490" s="59"/>
      <c r="M490" s="204"/>
      <c r="N490" s="40"/>
      <c r="O490" s="40"/>
      <c r="P490" s="40"/>
      <c r="Q490" s="40"/>
      <c r="R490" s="40"/>
      <c r="S490" s="40"/>
      <c r="T490" s="76"/>
      <c r="AT490" s="22" t="s">
        <v>159</v>
      </c>
      <c r="AU490" s="22" t="s">
        <v>81</v>
      </c>
    </row>
    <row r="491" spans="2:65" s="10" customFormat="1" ht="29.85" customHeight="1">
      <c r="B491" s="174"/>
      <c r="C491" s="175"/>
      <c r="D491" s="176" t="s">
        <v>70</v>
      </c>
      <c r="E491" s="188" t="s">
        <v>827</v>
      </c>
      <c r="F491" s="188" t="s">
        <v>828</v>
      </c>
      <c r="G491" s="175"/>
      <c r="H491" s="175"/>
      <c r="I491" s="178"/>
      <c r="J491" s="189">
        <f>BK491</f>
        <v>0</v>
      </c>
      <c r="K491" s="175"/>
      <c r="L491" s="180"/>
      <c r="M491" s="181"/>
      <c r="N491" s="182"/>
      <c r="O491" s="182"/>
      <c r="P491" s="183">
        <f>SUM(P492:P511)</f>
        <v>0</v>
      </c>
      <c r="Q491" s="182"/>
      <c r="R491" s="183">
        <f>SUM(R492:R511)</f>
        <v>0.21854766</v>
      </c>
      <c r="S491" s="182"/>
      <c r="T491" s="184">
        <f>SUM(T492:T511)</f>
        <v>0.1326</v>
      </c>
      <c r="AR491" s="185" t="s">
        <v>81</v>
      </c>
      <c r="AT491" s="186" t="s">
        <v>70</v>
      </c>
      <c r="AU491" s="186" t="s">
        <v>79</v>
      </c>
      <c r="AY491" s="185" t="s">
        <v>150</v>
      </c>
      <c r="BK491" s="187">
        <f>SUM(BK492:BK511)</f>
        <v>0</v>
      </c>
    </row>
    <row r="492" spans="2:65" s="1" customFormat="1" ht="14.45" customHeight="1">
      <c r="B492" s="39"/>
      <c r="C492" s="190" t="s">
        <v>829</v>
      </c>
      <c r="D492" s="190" t="s">
        <v>152</v>
      </c>
      <c r="E492" s="191" t="s">
        <v>830</v>
      </c>
      <c r="F492" s="192" t="s">
        <v>831</v>
      </c>
      <c r="G492" s="193" t="s">
        <v>155</v>
      </c>
      <c r="H492" s="194">
        <v>13.26</v>
      </c>
      <c r="I492" s="195"/>
      <c r="J492" s="196">
        <f>ROUND(I492*H492,2)</f>
        <v>0</v>
      </c>
      <c r="K492" s="192" t="s">
        <v>156</v>
      </c>
      <c r="L492" s="59"/>
      <c r="M492" s="197" t="s">
        <v>21</v>
      </c>
      <c r="N492" s="198" t="s">
        <v>42</v>
      </c>
      <c r="O492" s="40"/>
      <c r="P492" s="199">
        <f>O492*H492</f>
        <v>0</v>
      </c>
      <c r="Q492" s="199">
        <v>0</v>
      </c>
      <c r="R492" s="199">
        <f>Q492*H492</f>
        <v>0</v>
      </c>
      <c r="S492" s="199">
        <v>0.01</v>
      </c>
      <c r="T492" s="200">
        <f>S492*H492</f>
        <v>0.1326</v>
      </c>
      <c r="AR492" s="22" t="s">
        <v>246</v>
      </c>
      <c r="AT492" s="22" t="s">
        <v>152</v>
      </c>
      <c r="AU492" s="22" t="s">
        <v>81</v>
      </c>
      <c r="AY492" s="22" t="s">
        <v>150</v>
      </c>
      <c r="BE492" s="201">
        <f>IF(N492="základní",J492,0)</f>
        <v>0</v>
      </c>
      <c r="BF492" s="201">
        <f>IF(N492="snížená",J492,0)</f>
        <v>0</v>
      </c>
      <c r="BG492" s="201">
        <f>IF(N492="zákl. přenesená",J492,0)</f>
        <v>0</v>
      </c>
      <c r="BH492" s="201">
        <f>IF(N492="sníž. přenesená",J492,0)</f>
        <v>0</v>
      </c>
      <c r="BI492" s="201">
        <f>IF(N492="nulová",J492,0)</f>
        <v>0</v>
      </c>
      <c r="BJ492" s="22" t="s">
        <v>79</v>
      </c>
      <c r="BK492" s="201">
        <f>ROUND(I492*H492,2)</f>
        <v>0</v>
      </c>
      <c r="BL492" s="22" t="s">
        <v>246</v>
      </c>
      <c r="BM492" s="22" t="s">
        <v>832</v>
      </c>
    </row>
    <row r="493" spans="2:65" s="1" customFormat="1">
      <c r="B493" s="39"/>
      <c r="C493" s="61"/>
      <c r="D493" s="202" t="s">
        <v>159</v>
      </c>
      <c r="E493" s="61"/>
      <c r="F493" s="203" t="s">
        <v>833</v>
      </c>
      <c r="G493" s="61"/>
      <c r="H493" s="61"/>
      <c r="I493" s="161"/>
      <c r="J493" s="61"/>
      <c r="K493" s="61"/>
      <c r="L493" s="59"/>
      <c r="M493" s="204"/>
      <c r="N493" s="40"/>
      <c r="O493" s="40"/>
      <c r="P493" s="40"/>
      <c r="Q493" s="40"/>
      <c r="R493" s="40"/>
      <c r="S493" s="40"/>
      <c r="T493" s="76"/>
      <c r="AT493" s="22" t="s">
        <v>159</v>
      </c>
      <c r="AU493" s="22" t="s">
        <v>81</v>
      </c>
    </row>
    <row r="494" spans="2:65" s="1" customFormat="1" ht="22.9" customHeight="1">
      <c r="B494" s="39"/>
      <c r="C494" s="190" t="s">
        <v>834</v>
      </c>
      <c r="D494" s="190" t="s">
        <v>152</v>
      </c>
      <c r="E494" s="191" t="s">
        <v>835</v>
      </c>
      <c r="F494" s="192" t="s">
        <v>836</v>
      </c>
      <c r="G494" s="193" t="s">
        <v>155</v>
      </c>
      <c r="H494" s="194">
        <v>26.532</v>
      </c>
      <c r="I494" s="195"/>
      <c r="J494" s="196">
        <f>ROUND(I494*H494,2)</f>
        <v>0</v>
      </c>
      <c r="K494" s="192" t="s">
        <v>156</v>
      </c>
      <c r="L494" s="59"/>
      <c r="M494" s="197" t="s">
        <v>21</v>
      </c>
      <c r="N494" s="198" t="s">
        <v>42</v>
      </c>
      <c r="O494" s="40"/>
      <c r="P494" s="199">
        <f>O494*H494</f>
        <v>0</v>
      </c>
      <c r="Q494" s="199">
        <v>8.8000000000000003E-4</v>
      </c>
      <c r="R494" s="199">
        <f>Q494*H494</f>
        <v>2.334816E-2</v>
      </c>
      <c r="S494" s="199">
        <v>0</v>
      </c>
      <c r="T494" s="200">
        <f>S494*H494</f>
        <v>0</v>
      </c>
      <c r="AR494" s="22" t="s">
        <v>246</v>
      </c>
      <c r="AT494" s="22" t="s">
        <v>152</v>
      </c>
      <c r="AU494" s="22" t="s">
        <v>81</v>
      </c>
      <c r="AY494" s="22" t="s">
        <v>150</v>
      </c>
      <c r="BE494" s="201">
        <f>IF(N494="základní",J494,0)</f>
        <v>0</v>
      </c>
      <c r="BF494" s="201">
        <f>IF(N494="snížená",J494,0)</f>
        <v>0</v>
      </c>
      <c r="BG494" s="201">
        <f>IF(N494="zákl. přenesená",J494,0)</f>
        <v>0</v>
      </c>
      <c r="BH494" s="201">
        <f>IF(N494="sníž. přenesená",J494,0)</f>
        <v>0</v>
      </c>
      <c r="BI494" s="201">
        <f>IF(N494="nulová",J494,0)</f>
        <v>0</v>
      </c>
      <c r="BJ494" s="22" t="s">
        <v>79</v>
      </c>
      <c r="BK494" s="201">
        <f>ROUND(I494*H494,2)</f>
        <v>0</v>
      </c>
      <c r="BL494" s="22" t="s">
        <v>246</v>
      </c>
      <c r="BM494" s="22" t="s">
        <v>837</v>
      </c>
    </row>
    <row r="495" spans="2:65" s="1" customFormat="1" ht="27">
      <c r="B495" s="39"/>
      <c r="C495" s="61"/>
      <c r="D495" s="202" t="s">
        <v>159</v>
      </c>
      <c r="E495" s="61"/>
      <c r="F495" s="203" t="s">
        <v>838</v>
      </c>
      <c r="G495" s="61"/>
      <c r="H495" s="61"/>
      <c r="I495" s="161"/>
      <c r="J495" s="61"/>
      <c r="K495" s="61"/>
      <c r="L495" s="59"/>
      <c r="M495" s="204"/>
      <c r="N495" s="40"/>
      <c r="O495" s="40"/>
      <c r="P495" s="40"/>
      <c r="Q495" s="40"/>
      <c r="R495" s="40"/>
      <c r="S495" s="40"/>
      <c r="T495" s="76"/>
      <c r="AT495" s="22" t="s">
        <v>159</v>
      </c>
      <c r="AU495" s="22" t="s">
        <v>81</v>
      </c>
    </row>
    <row r="496" spans="2:65" s="11" customFormat="1">
      <c r="B496" s="205"/>
      <c r="C496" s="206"/>
      <c r="D496" s="202" t="s">
        <v>161</v>
      </c>
      <c r="E496" s="207" t="s">
        <v>21</v>
      </c>
      <c r="F496" s="208" t="s">
        <v>839</v>
      </c>
      <c r="G496" s="206"/>
      <c r="H496" s="209">
        <v>26.532</v>
      </c>
      <c r="I496" s="210"/>
      <c r="J496" s="206"/>
      <c r="K496" s="206"/>
      <c r="L496" s="211"/>
      <c r="M496" s="212"/>
      <c r="N496" s="213"/>
      <c r="O496" s="213"/>
      <c r="P496" s="213"/>
      <c r="Q496" s="213"/>
      <c r="R496" s="213"/>
      <c r="S496" s="213"/>
      <c r="T496" s="214"/>
      <c r="AT496" s="215" t="s">
        <v>161</v>
      </c>
      <c r="AU496" s="215" t="s">
        <v>81</v>
      </c>
      <c r="AV496" s="11" t="s">
        <v>81</v>
      </c>
      <c r="AW496" s="11" t="s">
        <v>35</v>
      </c>
      <c r="AX496" s="11" t="s">
        <v>79</v>
      </c>
      <c r="AY496" s="215" t="s">
        <v>150</v>
      </c>
    </row>
    <row r="497" spans="2:65" s="1" customFormat="1" ht="22.9" customHeight="1">
      <c r="B497" s="39"/>
      <c r="C497" s="216" t="s">
        <v>840</v>
      </c>
      <c r="D497" s="216" t="s">
        <v>206</v>
      </c>
      <c r="E497" s="217" t="s">
        <v>841</v>
      </c>
      <c r="F497" s="218" t="s">
        <v>842</v>
      </c>
      <c r="G497" s="219" t="s">
        <v>155</v>
      </c>
      <c r="H497" s="220">
        <v>15.256</v>
      </c>
      <c r="I497" s="221"/>
      <c r="J497" s="222">
        <f>ROUND(I497*H497,2)</f>
        <v>0</v>
      </c>
      <c r="K497" s="218" t="s">
        <v>156</v>
      </c>
      <c r="L497" s="223"/>
      <c r="M497" s="224" t="s">
        <v>21</v>
      </c>
      <c r="N497" s="225" t="s">
        <v>42</v>
      </c>
      <c r="O497" s="40"/>
      <c r="P497" s="199">
        <f>O497*H497</f>
        <v>0</v>
      </c>
      <c r="Q497" s="199">
        <v>6.8999999999999999E-3</v>
      </c>
      <c r="R497" s="199">
        <f>Q497*H497</f>
        <v>0.1052664</v>
      </c>
      <c r="S497" s="199">
        <v>0</v>
      </c>
      <c r="T497" s="200">
        <f>S497*H497</f>
        <v>0</v>
      </c>
      <c r="AR497" s="22" t="s">
        <v>348</v>
      </c>
      <c r="AT497" s="22" t="s">
        <v>206</v>
      </c>
      <c r="AU497" s="22" t="s">
        <v>81</v>
      </c>
      <c r="AY497" s="22" t="s">
        <v>150</v>
      </c>
      <c r="BE497" s="201">
        <f>IF(N497="základní",J497,0)</f>
        <v>0</v>
      </c>
      <c r="BF497" s="201">
        <f>IF(N497="snížená",J497,0)</f>
        <v>0</v>
      </c>
      <c r="BG497" s="201">
        <f>IF(N497="zákl. přenesená",J497,0)</f>
        <v>0</v>
      </c>
      <c r="BH497" s="201">
        <f>IF(N497="sníž. přenesená",J497,0)</f>
        <v>0</v>
      </c>
      <c r="BI497" s="201">
        <f>IF(N497="nulová",J497,0)</f>
        <v>0</v>
      </c>
      <c r="BJ497" s="22" t="s">
        <v>79</v>
      </c>
      <c r="BK497" s="201">
        <f>ROUND(I497*H497,2)</f>
        <v>0</v>
      </c>
      <c r="BL497" s="22" t="s">
        <v>246</v>
      </c>
      <c r="BM497" s="22" t="s">
        <v>843</v>
      </c>
    </row>
    <row r="498" spans="2:65" s="1" customFormat="1" ht="27">
      <c r="B498" s="39"/>
      <c r="C498" s="61"/>
      <c r="D498" s="202" t="s">
        <v>159</v>
      </c>
      <c r="E498" s="61"/>
      <c r="F498" s="203" t="s">
        <v>844</v>
      </c>
      <c r="G498" s="61"/>
      <c r="H498" s="61"/>
      <c r="I498" s="161"/>
      <c r="J498" s="61"/>
      <c r="K498" s="61"/>
      <c r="L498" s="59"/>
      <c r="M498" s="204"/>
      <c r="N498" s="40"/>
      <c r="O498" s="40"/>
      <c r="P498" s="40"/>
      <c r="Q498" s="40"/>
      <c r="R498" s="40"/>
      <c r="S498" s="40"/>
      <c r="T498" s="76"/>
      <c r="AT498" s="22" t="s">
        <v>159</v>
      </c>
      <c r="AU498" s="22" t="s">
        <v>81</v>
      </c>
    </row>
    <row r="499" spans="2:65" s="11" customFormat="1">
      <c r="B499" s="205"/>
      <c r="C499" s="206"/>
      <c r="D499" s="202" t="s">
        <v>161</v>
      </c>
      <c r="E499" s="206"/>
      <c r="F499" s="208" t="s">
        <v>845</v>
      </c>
      <c r="G499" s="206"/>
      <c r="H499" s="209">
        <v>15.256</v>
      </c>
      <c r="I499" s="210"/>
      <c r="J499" s="206"/>
      <c r="K499" s="206"/>
      <c r="L499" s="211"/>
      <c r="M499" s="212"/>
      <c r="N499" s="213"/>
      <c r="O499" s="213"/>
      <c r="P499" s="213"/>
      <c r="Q499" s="213"/>
      <c r="R499" s="213"/>
      <c r="S499" s="213"/>
      <c r="T499" s="214"/>
      <c r="AT499" s="215" t="s">
        <v>161</v>
      </c>
      <c r="AU499" s="215" t="s">
        <v>81</v>
      </c>
      <c r="AV499" s="11" t="s">
        <v>81</v>
      </c>
      <c r="AW499" s="11" t="s">
        <v>6</v>
      </c>
      <c r="AX499" s="11" t="s">
        <v>79</v>
      </c>
      <c r="AY499" s="215" t="s">
        <v>150</v>
      </c>
    </row>
    <row r="500" spans="2:65" s="1" customFormat="1" ht="22.9" customHeight="1">
      <c r="B500" s="39"/>
      <c r="C500" s="216" t="s">
        <v>846</v>
      </c>
      <c r="D500" s="216" t="s">
        <v>206</v>
      </c>
      <c r="E500" s="217" t="s">
        <v>817</v>
      </c>
      <c r="F500" s="218" t="s">
        <v>818</v>
      </c>
      <c r="G500" s="219" t="s">
        <v>155</v>
      </c>
      <c r="H500" s="220">
        <v>15.249000000000001</v>
      </c>
      <c r="I500" s="221"/>
      <c r="J500" s="222">
        <f>ROUND(I500*H500,2)</f>
        <v>0</v>
      </c>
      <c r="K500" s="218" t="s">
        <v>156</v>
      </c>
      <c r="L500" s="223"/>
      <c r="M500" s="224" t="s">
        <v>21</v>
      </c>
      <c r="N500" s="225" t="s">
        <v>42</v>
      </c>
      <c r="O500" s="40"/>
      <c r="P500" s="199">
        <f>O500*H500</f>
        <v>0</v>
      </c>
      <c r="Q500" s="199">
        <v>4.8999999999999998E-3</v>
      </c>
      <c r="R500" s="199">
        <f>Q500*H500</f>
        <v>7.4720099999999998E-2</v>
      </c>
      <c r="S500" s="199">
        <v>0</v>
      </c>
      <c r="T500" s="200">
        <f>S500*H500</f>
        <v>0</v>
      </c>
      <c r="AR500" s="22" t="s">
        <v>348</v>
      </c>
      <c r="AT500" s="22" t="s">
        <v>206</v>
      </c>
      <c r="AU500" s="22" t="s">
        <v>81</v>
      </c>
      <c r="AY500" s="22" t="s">
        <v>150</v>
      </c>
      <c r="BE500" s="201">
        <f>IF(N500="základní",J500,0)</f>
        <v>0</v>
      </c>
      <c r="BF500" s="201">
        <f>IF(N500="snížená",J500,0)</f>
        <v>0</v>
      </c>
      <c r="BG500" s="201">
        <f>IF(N500="zákl. přenesená",J500,0)</f>
        <v>0</v>
      </c>
      <c r="BH500" s="201">
        <f>IF(N500="sníž. přenesená",J500,0)</f>
        <v>0</v>
      </c>
      <c r="BI500" s="201">
        <f>IF(N500="nulová",J500,0)</f>
        <v>0</v>
      </c>
      <c r="BJ500" s="22" t="s">
        <v>79</v>
      </c>
      <c r="BK500" s="201">
        <f>ROUND(I500*H500,2)</f>
        <v>0</v>
      </c>
      <c r="BL500" s="22" t="s">
        <v>246</v>
      </c>
      <c r="BM500" s="22" t="s">
        <v>847</v>
      </c>
    </row>
    <row r="501" spans="2:65" s="1" customFormat="1" ht="27">
      <c r="B501" s="39"/>
      <c r="C501" s="61"/>
      <c r="D501" s="202" t="s">
        <v>159</v>
      </c>
      <c r="E501" s="61"/>
      <c r="F501" s="203" t="s">
        <v>820</v>
      </c>
      <c r="G501" s="61"/>
      <c r="H501" s="61"/>
      <c r="I501" s="161"/>
      <c r="J501" s="61"/>
      <c r="K501" s="61"/>
      <c r="L501" s="59"/>
      <c r="M501" s="204"/>
      <c r="N501" s="40"/>
      <c r="O501" s="40"/>
      <c r="P501" s="40"/>
      <c r="Q501" s="40"/>
      <c r="R501" s="40"/>
      <c r="S501" s="40"/>
      <c r="T501" s="76"/>
      <c r="AT501" s="22" t="s">
        <v>159</v>
      </c>
      <c r="AU501" s="22" t="s">
        <v>81</v>
      </c>
    </row>
    <row r="502" spans="2:65" s="11" customFormat="1">
      <c r="B502" s="205"/>
      <c r="C502" s="206"/>
      <c r="D502" s="202" t="s">
        <v>161</v>
      </c>
      <c r="E502" s="207" t="s">
        <v>21</v>
      </c>
      <c r="F502" s="208" t="s">
        <v>848</v>
      </c>
      <c r="G502" s="206"/>
      <c r="H502" s="209">
        <v>13.26</v>
      </c>
      <c r="I502" s="210"/>
      <c r="J502" s="206"/>
      <c r="K502" s="206"/>
      <c r="L502" s="211"/>
      <c r="M502" s="212"/>
      <c r="N502" s="213"/>
      <c r="O502" s="213"/>
      <c r="P502" s="213"/>
      <c r="Q502" s="213"/>
      <c r="R502" s="213"/>
      <c r="S502" s="213"/>
      <c r="T502" s="214"/>
      <c r="AT502" s="215" t="s">
        <v>161</v>
      </c>
      <c r="AU502" s="215" t="s">
        <v>81</v>
      </c>
      <c r="AV502" s="11" t="s">
        <v>81</v>
      </c>
      <c r="AW502" s="11" t="s">
        <v>35</v>
      </c>
      <c r="AX502" s="11" t="s">
        <v>79</v>
      </c>
      <c r="AY502" s="215" t="s">
        <v>150</v>
      </c>
    </row>
    <row r="503" spans="2:65" s="11" customFormat="1">
      <c r="B503" s="205"/>
      <c r="C503" s="206"/>
      <c r="D503" s="202" t="s">
        <v>161</v>
      </c>
      <c r="E503" s="206"/>
      <c r="F503" s="208" t="s">
        <v>849</v>
      </c>
      <c r="G503" s="206"/>
      <c r="H503" s="209">
        <v>15.249000000000001</v>
      </c>
      <c r="I503" s="210"/>
      <c r="J503" s="206"/>
      <c r="K503" s="206"/>
      <c r="L503" s="211"/>
      <c r="M503" s="212"/>
      <c r="N503" s="213"/>
      <c r="O503" s="213"/>
      <c r="P503" s="213"/>
      <c r="Q503" s="213"/>
      <c r="R503" s="213"/>
      <c r="S503" s="213"/>
      <c r="T503" s="214"/>
      <c r="AT503" s="215" t="s">
        <v>161</v>
      </c>
      <c r="AU503" s="215" t="s">
        <v>81</v>
      </c>
      <c r="AV503" s="11" t="s">
        <v>81</v>
      </c>
      <c r="AW503" s="11" t="s">
        <v>6</v>
      </c>
      <c r="AX503" s="11" t="s">
        <v>79</v>
      </c>
      <c r="AY503" s="215" t="s">
        <v>150</v>
      </c>
    </row>
    <row r="504" spans="2:65" s="1" customFormat="1" ht="22.9" customHeight="1">
      <c r="B504" s="39"/>
      <c r="C504" s="190" t="s">
        <v>850</v>
      </c>
      <c r="D504" s="190" t="s">
        <v>152</v>
      </c>
      <c r="E504" s="191" t="s">
        <v>851</v>
      </c>
      <c r="F504" s="192" t="s">
        <v>852</v>
      </c>
      <c r="G504" s="193" t="s">
        <v>155</v>
      </c>
      <c r="H504" s="194">
        <v>1.65</v>
      </c>
      <c r="I504" s="195"/>
      <c r="J504" s="196">
        <f>ROUND(I504*H504,2)</f>
        <v>0</v>
      </c>
      <c r="K504" s="192" t="s">
        <v>156</v>
      </c>
      <c r="L504" s="59"/>
      <c r="M504" s="197" t="s">
        <v>21</v>
      </c>
      <c r="N504" s="198" t="s">
        <v>42</v>
      </c>
      <c r="O504" s="40"/>
      <c r="P504" s="199">
        <f>O504*H504</f>
        <v>0</v>
      </c>
      <c r="Q504" s="199">
        <v>9.3999999999999997E-4</v>
      </c>
      <c r="R504" s="199">
        <f>Q504*H504</f>
        <v>1.5509999999999999E-3</v>
      </c>
      <c r="S504" s="199">
        <v>0</v>
      </c>
      <c r="T504" s="200">
        <f>S504*H504</f>
        <v>0</v>
      </c>
      <c r="AR504" s="22" t="s">
        <v>246</v>
      </c>
      <c r="AT504" s="22" t="s">
        <v>152</v>
      </c>
      <c r="AU504" s="22" t="s">
        <v>81</v>
      </c>
      <c r="AY504" s="22" t="s">
        <v>150</v>
      </c>
      <c r="BE504" s="201">
        <f>IF(N504="základní",J504,0)</f>
        <v>0</v>
      </c>
      <c r="BF504" s="201">
        <f>IF(N504="snížená",J504,0)</f>
        <v>0</v>
      </c>
      <c r="BG504" s="201">
        <f>IF(N504="zákl. přenesená",J504,0)</f>
        <v>0</v>
      </c>
      <c r="BH504" s="201">
        <f>IF(N504="sníž. přenesená",J504,0)</f>
        <v>0</v>
      </c>
      <c r="BI504" s="201">
        <f>IF(N504="nulová",J504,0)</f>
        <v>0</v>
      </c>
      <c r="BJ504" s="22" t="s">
        <v>79</v>
      </c>
      <c r="BK504" s="201">
        <f>ROUND(I504*H504,2)</f>
        <v>0</v>
      </c>
      <c r="BL504" s="22" t="s">
        <v>246</v>
      </c>
      <c r="BM504" s="22" t="s">
        <v>853</v>
      </c>
    </row>
    <row r="505" spans="2:65" s="1" customFormat="1" ht="27">
      <c r="B505" s="39"/>
      <c r="C505" s="61"/>
      <c r="D505" s="202" t="s">
        <v>159</v>
      </c>
      <c r="E505" s="61"/>
      <c r="F505" s="203" t="s">
        <v>854</v>
      </c>
      <c r="G505" s="61"/>
      <c r="H505" s="61"/>
      <c r="I505" s="161"/>
      <c r="J505" s="61"/>
      <c r="K505" s="61"/>
      <c r="L505" s="59"/>
      <c r="M505" s="204"/>
      <c r="N505" s="40"/>
      <c r="O505" s="40"/>
      <c r="P505" s="40"/>
      <c r="Q505" s="40"/>
      <c r="R505" s="40"/>
      <c r="S505" s="40"/>
      <c r="T505" s="76"/>
      <c r="AT505" s="22" t="s">
        <v>159</v>
      </c>
      <c r="AU505" s="22" t="s">
        <v>81</v>
      </c>
    </row>
    <row r="506" spans="2:65" s="11" customFormat="1">
      <c r="B506" s="205"/>
      <c r="C506" s="206"/>
      <c r="D506" s="202" t="s">
        <v>161</v>
      </c>
      <c r="E506" s="207" t="s">
        <v>21</v>
      </c>
      <c r="F506" s="208" t="s">
        <v>855</v>
      </c>
      <c r="G506" s="206"/>
      <c r="H506" s="209">
        <v>1.65</v>
      </c>
      <c r="I506" s="210"/>
      <c r="J506" s="206"/>
      <c r="K506" s="206"/>
      <c r="L506" s="211"/>
      <c r="M506" s="212"/>
      <c r="N506" s="213"/>
      <c r="O506" s="213"/>
      <c r="P506" s="213"/>
      <c r="Q506" s="213"/>
      <c r="R506" s="213"/>
      <c r="S506" s="213"/>
      <c r="T506" s="214"/>
      <c r="AT506" s="215" t="s">
        <v>161</v>
      </c>
      <c r="AU506" s="215" t="s">
        <v>81</v>
      </c>
      <c r="AV506" s="11" t="s">
        <v>81</v>
      </c>
      <c r="AW506" s="11" t="s">
        <v>35</v>
      </c>
      <c r="AX506" s="11" t="s">
        <v>79</v>
      </c>
      <c r="AY506" s="215" t="s">
        <v>150</v>
      </c>
    </row>
    <row r="507" spans="2:65" s="1" customFormat="1" ht="22.9" customHeight="1">
      <c r="B507" s="39"/>
      <c r="C507" s="216" t="s">
        <v>856</v>
      </c>
      <c r="D507" s="216" t="s">
        <v>206</v>
      </c>
      <c r="E507" s="217" t="s">
        <v>841</v>
      </c>
      <c r="F507" s="218" t="s">
        <v>842</v>
      </c>
      <c r="G507" s="219" t="s">
        <v>155</v>
      </c>
      <c r="H507" s="220">
        <v>1.98</v>
      </c>
      <c r="I507" s="221"/>
      <c r="J507" s="222">
        <f>ROUND(I507*H507,2)</f>
        <v>0</v>
      </c>
      <c r="K507" s="218" t="s">
        <v>156</v>
      </c>
      <c r="L507" s="223"/>
      <c r="M507" s="224" t="s">
        <v>21</v>
      </c>
      <c r="N507" s="225" t="s">
        <v>42</v>
      </c>
      <c r="O507" s="40"/>
      <c r="P507" s="199">
        <f>O507*H507</f>
        <v>0</v>
      </c>
      <c r="Q507" s="199">
        <v>6.8999999999999999E-3</v>
      </c>
      <c r="R507" s="199">
        <f>Q507*H507</f>
        <v>1.3661999999999999E-2</v>
      </c>
      <c r="S507" s="199">
        <v>0</v>
      </c>
      <c r="T507" s="200">
        <f>S507*H507</f>
        <v>0</v>
      </c>
      <c r="AR507" s="22" t="s">
        <v>348</v>
      </c>
      <c r="AT507" s="22" t="s">
        <v>206</v>
      </c>
      <c r="AU507" s="22" t="s">
        <v>81</v>
      </c>
      <c r="AY507" s="22" t="s">
        <v>150</v>
      </c>
      <c r="BE507" s="201">
        <f>IF(N507="základní",J507,0)</f>
        <v>0</v>
      </c>
      <c r="BF507" s="201">
        <f>IF(N507="snížená",J507,0)</f>
        <v>0</v>
      </c>
      <c r="BG507" s="201">
        <f>IF(N507="zákl. přenesená",J507,0)</f>
        <v>0</v>
      </c>
      <c r="BH507" s="201">
        <f>IF(N507="sníž. přenesená",J507,0)</f>
        <v>0</v>
      </c>
      <c r="BI507" s="201">
        <f>IF(N507="nulová",J507,0)</f>
        <v>0</v>
      </c>
      <c r="BJ507" s="22" t="s">
        <v>79</v>
      </c>
      <c r="BK507" s="201">
        <f>ROUND(I507*H507,2)</f>
        <v>0</v>
      </c>
      <c r="BL507" s="22" t="s">
        <v>246</v>
      </c>
      <c r="BM507" s="22" t="s">
        <v>857</v>
      </c>
    </row>
    <row r="508" spans="2:65" s="1" customFormat="1" ht="27">
      <c r="B508" s="39"/>
      <c r="C508" s="61"/>
      <c r="D508" s="202" t="s">
        <v>159</v>
      </c>
      <c r="E508" s="61"/>
      <c r="F508" s="203" t="s">
        <v>844</v>
      </c>
      <c r="G508" s="61"/>
      <c r="H508" s="61"/>
      <c r="I508" s="161"/>
      <c r="J508" s="61"/>
      <c r="K508" s="61"/>
      <c r="L508" s="59"/>
      <c r="M508" s="204"/>
      <c r="N508" s="40"/>
      <c r="O508" s="40"/>
      <c r="P508" s="40"/>
      <c r="Q508" s="40"/>
      <c r="R508" s="40"/>
      <c r="S508" s="40"/>
      <c r="T508" s="76"/>
      <c r="AT508" s="22" t="s">
        <v>159</v>
      </c>
      <c r="AU508" s="22" t="s">
        <v>81</v>
      </c>
    </row>
    <row r="509" spans="2:65" s="11" customFormat="1">
      <c r="B509" s="205"/>
      <c r="C509" s="206"/>
      <c r="D509" s="202" t="s">
        <v>161</v>
      </c>
      <c r="E509" s="206"/>
      <c r="F509" s="208" t="s">
        <v>858</v>
      </c>
      <c r="G509" s="206"/>
      <c r="H509" s="209">
        <v>1.98</v>
      </c>
      <c r="I509" s="210"/>
      <c r="J509" s="206"/>
      <c r="K509" s="206"/>
      <c r="L509" s="211"/>
      <c r="M509" s="212"/>
      <c r="N509" s="213"/>
      <c r="O509" s="213"/>
      <c r="P509" s="213"/>
      <c r="Q509" s="213"/>
      <c r="R509" s="213"/>
      <c r="S509" s="213"/>
      <c r="T509" s="214"/>
      <c r="AT509" s="215" t="s">
        <v>161</v>
      </c>
      <c r="AU509" s="215" t="s">
        <v>81</v>
      </c>
      <c r="AV509" s="11" t="s">
        <v>81</v>
      </c>
      <c r="AW509" s="11" t="s">
        <v>6</v>
      </c>
      <c r="AX509" s="11" t="s">
        <v>79</v>
      </c>
      <c r="AY509" s="215" t="s">
        <v>150</v>
      </c>
    </row>
    <row r="510" spans="2:65" s="1" customFormat="1" ht="22.9" customHeight="1">
      <c r="B510" s="39"/>
      <c r="C510" s="190" t="s">
        <v>859</v>
      </c>
      <c r="D510" s="190" t="s">
        <v>152</v>
      </c>
      <c r="E510" s="191" t="s">
        <v>860</v>
      </c>
      <c r="F510" s="192" t="s">
        <v>861</v>
      </c>
      <c r="G510" s="193" t="s">
        <v>197</v>
      </c>
      <c r="H510" s="194">
        <v>0.219</v>
      </c>
      <c r="I510" s="195"/>
      <c r="J510" s="196">
        <f>ROUND(I510*H510,2)</f>
        <v>0</v>
      </c>
      <c r="K510" s="192" t="s">
        <v>156</v>
      </c>
      <c r="L510" s="59"/>
      <c r="M510" s="197" t="s">
        <v>21</v>
      </c>
      <c r="N510" s="198" t="s">
        <v>42</v>
      </c>
      <c r="O510" s="40"/>
      <c r="P510" s="199">
        <f>O510*H510</f>
        <v>0</v>
      </c>
      <c r="Q510" s="199">
        <v>0</v>
      </c>
      <c r="R510" s="199">
        <f>Q510*H510</f>
        <v>0</v>
      </c>
      <c r="S510" s="199">
        <v>0</v>
      </c>
      <c r="T510" s="200">
        <f>S510*H510</f>
        <v>0</v>
      </c>
      <c r="AR510" s="22" t="s">
        <v>246</v>
      </c>
      <c r="AT510" s="22" t="s">
        <v>152</v>
      </c>
      <c r="AU510" s="22" t="s">
        <v>81</v>
      </c>
      <c r="AY510" s="22" t="s">
        <v>150</v>
      </c>
      <c r="BE510" s="201">
        <f>IF(N510="základní",J510,0)</f>
        <v>0</v>
      </c>
      <c r="BF510" s="201">
        <f>IF(N510="snížená",J510,0)</f>
        <v>0</v>
      </c>
      <c r="BG510" s="201">
        <f>IF(N510="zákl. přenesená",J510,0)</f>
        <v>0</v>
      </c>
      <c r="BH510" s="201">
        <f>IF(N510="sníž. přenesená",J510,0)</f>
        <v>0</v>
      </c>
      <c r="BI510" s="201">
        <f>IF(N510="nulová",J510,0)</f>
        <v>0</v>
      </c>
      <c r="BJ510" s="22" t="s">
        <v>79</v>
      </c>
      <c r="BK510" s="201">
        <f>ROUND(I510*H510,2)</f>
        <v>0</v>
      </c>
      <c r="BL510" s="22" t="s">
        <v>246</v>
      </c>
      <c r="BM510" s="22" t="s">
        <v>862</v>
      </c>
    </row>
    <row r="511" spans="2:65" s="1" customFormat="1" ht="27">
      <c r="B511" s="39"/>
      <c r="C511" s="61"/>
      <c r="D511" s="202" t="s">
        <v>159</v>
      </c>
      <c r="E511" s="61"/>
      <c r="F511" s="203" t="s">
        <v>863</v>
      </c>
      <c r="G511" s="61"/>
      <c r="H511" s="61"/>
      <c r="I511" s="161"/>
      <c r="J511" s="61"/>
      <c r="K511" s="61"/>
      <c r="L511" s="59"/>
      <c r="M511" s="204"/>
      <c r="N511" s="40"/>
      <c r="O511" s="40"/>
      <c r="P511" s="40"/>
      <c r="Q511" s="40"/>
      <c r="R511" s="40"/>
      <c r="S511" s="40"/>
      <c r="T511" s="76"/>
      <c r="AT511" s="22" t="s">
        <v>159</v>
      </c>
      <c r="AU511" s="22" t="s">
        <v>81</v>
      </c>
    </row>
    <row r="512" spans="2:65" s="10" customFormat="1" ht="29.85" customHeight="1">
      <c r="B512" s="174"/>
      <c r="C512" s="175"/>
      <c r="D512" s="176" t="s">
        <v>70</v>
      </c>
      <c r="E512" s="188" t="s">
        <v>864</v>
      </c>
      <c r="F512" s="188" t="s">
        <v>865</v>
      </c>
      <c r="G512" s="175"/>
      <c r="H512" s="175"/>
      <c r="I512" s="178"/>
      <c r="J512" s="189">
        <f>BK512</f>
        <v>0</v>
      </c>
      <c r="K512" s="175"/>
      <c r="L512" s="180"/>
      <c r="M512" s="181"/>
      <c r="N512" s="182"/>
      <c r="O512" s="182"/>
      <c r="P512" s="183">
        <f>SUM(P513:P556)</f>
        <v>0</v>
      </c>
      <c r="Q512" s="182"/>
      <c r="R512" s="183">
        <f>SUM(R513:R556)</f>
        <v>1.0316400000000001</v>
      </c>
      <c r="S512" s="182"/>
      <c r="T512" s="184">
        <f>SUM(T513:T556)</f>
        <v>0</v>
      </c>
      <c r="AR512" s="185" t="s">
        <v>81</v>
      </c>
      <c r="AT512" s="186" t="s">
        <v>70</v>
      </c>
      <c r="AU512" s="186" t="s">
        <v>79</v>
      </c>
      <c r="AY512" s="185" t="s">
        <v>150</v>
      </c>
      <c r="BK512" s="187">
        <f>SUM(BK513:BK556)</f>
        <v>0</v>
      </c>
    </row>
    <row r="513" spans="2:65" s="1" customFormat="1" ht="22.9" customHeight="1">
      <c r="B513" s="39"/>
      <c r="C513" s="190" t="s">
        <v>866</v>
      </c>
      <c r="D513" s="190" t="s">
        <v>152</v>
      </c>
      <c r="E513" s="191" t="s">
        <v>867</v>
      </c>
      <c r="F513" s="192" t="s">
        <v>868</v>
      </c>
      <c r="G513" s="193" t="s">
        <v>155</v>
      </c>
      <c r="H513" s="194">
        <v>11.9</v>
      </c>
      <c r="I513" s="195"/>
      <c r="J513" s="196">
        <f>ROUND(I513*H513,2)</f>
        <v>0</v>
      </c>
      <c r="K513" s="192" t="s">
        <v>156</v>
      </c>
      <c r="L513" s="59"/>
      <c r="M513" s="197" t="s">
        <v>21</v>
      </c>
      <c r="N513" s="198" t="s">
        <v>42</v>
      </c>
      <c r="O513" s="40"/>
      <c r="P513" s="199">
        <f>O513*H513</f>
        <v>0</v>
      </c>
      <c r="Q513" s="199">
        <v>2.9999999999999997E-4</v>
      </c>
      <c r="R513" s="199">
        <f>Q513*H513</f>
        <v>3.5699999999999998E-3</v>
      </c>
      <c r="S513" s="199">
        <v>0</v>
      </c>
      <c r="T513" s="200">
        <f>S513*H513</f>
        <v>0</v>
      </c>
      <c r="AR513" s="22" t="s">
        <v>246</v>
      </c>
      <c r="AT513" s="22" t="s">
        <v>152</v>
      </c>
      <c r="AU513" s="22" t="s">
        <v>81</v>
      </c>
      <c r="AY513" s="22" t="s">
        <v>150</v>
      </c>
      <c r="BE513" s="201">
        <f>IF(N513="základní",J513,0)</f>
        <v>0</v>
      </c>
      <c r="BF513" s="201">
        <f>IF(N513="snížená",J513,0)</f>
        <v>0</v>
      </c>
      <c r="BG513" s="201">
        <f>IF(N513="zákl. přenesená",J513,0)</f>
        <v>0</v>
      </c>
      <c r="BH513" s="201">
        <f>IF(N513="sníž. přenesená",J513,0)</f>
        <v>0</v>
      </c>
      <c r="BI513" s="201">
        <f>IF(N513="nulová",J513,0)</f>
        <v>0</v>
      </c>
      <c r="BJ513" s="22" t="s">
        <v>79</v>
      </c>
      <c r="BK513" s="201">
        <f>ROUND(I513*H513,2)</f>
        <v>0</v>
      </c>
      <c r="BL513" s="22" t="s">
        <v>246</v>
      </c>
      <c r="BM513" s="22" t="s">
        <v>869</v>
      </c>
    </row>
    <row r="514" spans="2:65" s="1" customFormat="1" ht="27">
      <c r="B514" s="39"/>
      <c r="C514" s="61"/>
      <c r="D514" s="202" t="s">
        <v>159</v>
      </c>
      <c r="E514" s="61"/>
      <c r="F514" s="203" t="s">
        <v>870</v>
      </c>
      <c r="G514" s="61"/>
      <c r="H514" s="61"/>
      <c r="I514" s="161"/>
      <c r="J514" s="61"/>
      <c r="K514" s="61"/>
      <c r="L514" s="59"/>
      <c r="M514" s="204"/>
      <c r="N514" s="40"/>
      <c r="O514" s="40"/>
      <c r="P514" s="40"/>
      <c r="Q514" s="40"/>
      <c r="R514" s="40"/>
      <c r="S514" s="40"/>
      <c r="T514" s="76"/>
      <c r="AT514" s="22" t="s">
        <v>159</v>
      </c>
      <c r="AU514" s="22" t="s">
        <v>81</v>
      </c>
    </row>
    <row r="515" spans="2:65" s="11" customFormat="1">
      <c r="B515" s="205"/>
      <c r="C515" s="206"/>
      <c r="D515" s="202" t="s">
        <v>161</v>
      </c>
      <c r="E515" s="207" t="s">
        <v>21</v>
      </c>
      <c r="F515" s="208" t="s">
        <v>696</v>
      </c>
      <c r="G515" s="206"/>
      <c r="H515" s="209">
        <v>11.9</v>
      </c>
      <c r="I515" s="210"/>
      <c r="J515" s="206"/>
      <c r="K515" s="206"/>
      <c r="L515" s="211"/>
      <c r="M515" s="212"/>
      <c r="N515" s="213"/>
      <c r="O515" s="213"/>
      <c r="P515" s="213"/>
      <c r="Q515" s="213"/>
      <c r="R515" s="213"/>
      <c r="S515" s="213"/>
      <c r="T515" s="214"/>
      <c r="AT515" s="215" t="s">
        <v>161</v>
      </c>
      <c r="AU515" s="215" t="s">
        <v>81</v>
      </c>
      <c r="AV515" s="11" t="s">
        <v>81</v>
      </c>
      <c r="AW515" s="11" t="s">
        <v>35</v>
      </c>
      <c r="AX515" s="11" t="s">
        <v>79</v>
      </c>
      <c r="AY515" s="215" t="s">
        <v>150</v>
      </c>
    </row>
    <row r="516" spans="2:65" s="1" customFormat="1" ht="14.45" customHeight="1">
      <c r="B516" s="39"/>
      <c r="C516" s="216" t="s">
        <v>871</v>
      </c>
      <c r="D516" s="216" t="s">
        <v>206</v>
      </c>
      <c r="E516" s="217" t="s">
        <v>872</v>
      </c>
      <c r="F516" s="218" t="s">
        <v>873</v>
      </c>
      <c r="G516" s="219" t="s">
        <v>155</v>
      </c>
      <c r="H516" s="220">
        <v>12.138</v>
      </c>
      <c r="I516" s="221"/>
      <c r="J516" s="222">
        <f>ROUND(I516*H516,2)</f>
        <v>0</v>
      </c>
      <c r="K516" s="218" t="s">
        <v>156</v>
      </c>
      <c r="L516" s="223"/>
      <c r="M516" s="224" t="s">
        <v>21</v>
      </c>
      <c r="N516" s="225" t="s">
        <v>42</v>
      </c>
      <c r="O516" s="40"/>
      <c r="P516" s="199">
        <f>O516*H516</f>
        <v>0</v>
      </c>
      <c r="Q516" s="199">
        <v>4.0000000000000001E-3</v>
      </c>
      <c r="R516" s="199">
        <f>Q516*H516</f>
        <v>4.8551999999999998E-2</v>
      </c>
      <c r="S516" s="199">
        <v>0</v>
      </c>
      <c r="T516" s="200">
        <f>S516*H516</f>
        <v>0</v>
      </c>
      <c r="AR516" s="22" t="s">
        <v>348</v>
      </c>
      <c r="AT516" s="22" t="s">
        <v>206</v>
      </c>
      <c r="AU516" s="22" t="s">
        <v>81</v>
      </c>
      <c r="AY516" s="22" t="s">
        <v>150</v>
      </c>
      <c r="BE516" s="201">
        <f>IF(N516="základní",J516,0)</f>
        <v>0</v>
      </c>
      <c r="BF516" s="201">
        <f>IF(N516="snížená",J516,0)</f>
        <v>0</v>
      </c>
      <c r="BG516" s="201">
        <f>IF(N516="zákl. přenesená",J516,0)</f>
        <v>0</v>
      </c>
      <c r="BH516" s="201">
        <f>IF(N516="sníž. přenesená",J516,0)</f>
        <v>0</v>
      </c>
      <c r="BI516" s="201">
        <f>IF(N516="nulová",J516,0)</f>
        <v>0</v>
      </c>
      <c r="BJ516" s="22" t="s">
        <v>79</v>
      </c>
      <c r="BK516" s="201">
        <f>ROUND(I516*H516,2)</f>
        <v>0</v>
      </c>
      <c r="BL516" s="22" t="s">
        <v>246</v>
      </c>
      <c r="BM516" s="22" t="s">
        <v>874</v>
      </c>
    </row>
    <row r="517" spans="2:65" s="1" customFormat="1">
      <c r="B517" s="39"/>
      <c r="C517" s="61"/>
      <c r="D517" s="202" t="s">
        <v>159</v>
      </c>
      <c r="E517" s="61"/>
      <c r="F517" s="203" t="s">
        <v>873</v>
      </c>
      <c r="G517" s="61"/>
      <c r="H517" s="61"/>
      <c r="I517" s="161"/>
      <c r="J517" s="61"/>
      <c r="K517" s="61"/>
      <c r="L517" s="59"/>
      <c r="M517" s="204"/>
      <c r="N517" s="40"/>
      <c r="O517" s="40"/>
      <c r="P517" s="40"/>
      <c r="Q517" s="40"/>
      <c r="R517" s="40"/>
      <c r="S517" s="40"/>
      <c r="T517" s="76"/>
      <c r="AT517" s="22" t="s">
        <v>159</v>
      </c>
      <c r="AU517" s="22" t="s">
        <v>81</v>
      </c>
    </row>
    <row r="518" spans="2:65" s="1" customFormat="1" ht="22.9" customHeight="1">
      <c r="B518" s="39"/>
      <c r="C518" s="190" t="s">
        <v>875</v>
      </c>
      <c r="D518" s="190" t="s">
        <v>152</v>
      </c>
      <c r="E518" s="191" t="s">
        <v>876</v>
      </c>
      <c r="F518" s="192" t="s">
        <v>877</v>
      </c>
      <c r="G518" s="193" t="s">
        <v>155</v>
      </c>
      <c r="H518" s="194">
        <v>0.99</v>
      </c>
      <c r="I518" s="195"/>
      <c r="J518" s="196">
        <f>ROUND(I518*H518,2)</f>
        <v>0</v>
      </c>
      <c r="K518" s="192" t="s">
        <v>156</v>
      </c>
      <c r="L518" s="59"/>
      <c r="M518" s="197" t="s">
        <v>21</v>
      </c>
      <c r="N518" s="198" t="s">
        <v>42</v>
      </c>
      <c r="O518" s="40"/>
      <c r="P518" s="199">
        <f>O518*H518</f>
        <v>0</v>
      </c>
      <c r="Q518" s="199">
        <v>6.0000000000000001E-3</v>
      </c>
      <c r="R518" s="199">
        <f>Q518*H518</f>
        <v>5.94E-3</v>
      </c>
      <c r="S518" s="199">
        <v>0</v>
      </c>
      <c r="T518" s="200">
        <f>S518*H518</f>
        <v>0</v>
      </c>
      <c r="AR518" s="22" t="s">
        <v>246</v>
      </c>
      <c r="AT518" s="22" t="s">
        <v>152</v>
      </c>
      <c r="AU518" s="22" t="s">
        <v>81</v>
      </c>
      <c r="AY518" s="22" t="s">
        <v>150</v>
      </c>
      <c r="BE518" s="201">
        <f>IF(N518="základní",J518,0)</f>
        <v>0</v>
      </c>
      <c r="BF518" s="201">
        <f>IF(N518="snížená",J518,0)</f>
        <v>0</v>
      </c>
      <c r="BG518" s="201">
        <f>IF(N518="zákl. přenesená",J518,0)</f>
        <v>0</v>
      </c>
      <c r="BH518" s="201">
        <f>IF(N518="sníž. přenesená",J518,0)</f>
        <v>0</v>
      </c>
      <c r="BI518" s="201">
        <f>IF(N518="nulová",J518,0)</f>
        <v>0</v>
      </c>
      <c r="BJ518" s="22" t="s">
        <v>79</v>
      </c>
      <c r="BK518" s="201">
        <f>ROUND(I518*H518,2)</f>
        <v>0</v>
      </c>
      <c r="BL518" s="22" t="s">
        <v>246</v>
      </c>
      <c r="BM518" s="22" t="s">
        <v>878</v>
      </c>
    </row>
    <row r="519" spans="2:65" s="1" customFormat="1" ht="27">
      <c r="B519" s="39"/>
      <c r="C519" s="61"/>
      <c r="D519" s="202" t="s">
        <v>159</v>
      </c>
      <c r="E519" s="61"/>
      <c r="F519" s="203" t="s">
        <v>879</v>
      </c>
      <c r="G519" s="61"/>
      <c r="H519" s="61"/>
      <c r="I519" s="161"/>
      <c r="J519" s="61"/>
      <c r="K519" s="61"/>
      <c r="L519" s="59"/>
      <c r="M519" s="204"/>
      <c r="N519" s="40"/>
      <c r="O519" s="40"/>
      <c r="P519" s="40"/>
      <c r="Q519" s="40"/>
      <c r="R519" s="40"/>
      <c r="S519" s="40"/>
      <c r="T519" s="76"/>
      <c r="AT519" s="22" t="s">
        <v>159</v>
      </c>
      <c r="AU519" s="22" t="s">
        <v>81</v>
      </c>
    </row>
    <row r="520" spans="2:65" s="11" customFormat="1">
      <c r="B520" s="205"/>
      <c r="C520" s="206"/>
      <c r="D520" s="202" t="s">
        <v>161</v>
      </c>
      <c r="E520" s="207" t="s">
        <v>21</v>
      </c>
      <c r="F520" s="208" t="s">
        <v>880</v>
      </c>
      <c r="G520" s="206"/>
      <c r="H520" s="209">
        <v>0.99</v>
      </c>
      <c r="I520" s="210"/>
      <c r="J520" s="206"/>
      <c r="K520" s="206"/>
      <c r="L520" s="211"/>
      <c r="M520" s="212"/>
      <c r="N520" s="213"/>
      <c r="O520" s="213"/>
      <c r="P520" s="213"/>
      <c r="Q520" s="213"/>
      <c r="R520" s="213"/>
      <c r="S520" s="213"/>
      <c r="T520" s="214"/>
      <c r="AT520" s="215" t="s">
        <v>161</v>
      </c>
      <c r="AU520" s="215" t="s">
        <v>81</v>
      </c>
      <c r="AV520" s="11" t="s">
        <v>81</v>
      </c>
      <c r="AW520" s="11" t="s">
        <v>35</v>
      </c>
      <c r="AX520" s="11" t="s">
        <v>79</v>
      </c>
      <c r="AY520" s="215" t="s">
        <v>150</v>
      </c>
    </row>
    <row r="521" spans="2:65" s="1" customFormat="1" ht="22.9" customHeight="1">
      <c r="B521" s="39"/>
      <c r="C521" s="216" t="s">
        <v>881</v>
      </c>
      <c r="D521" s="216" t="s">
        <v>206</v>
      </c>
      <c r="E521" s="217" t="s">
        <v>882</v>
      </c>
      <c r="F521" s="218" t="s">
        <v>883</v>
      </c>
      <c r="G521" s="219" t="s">
        <v>155</v>
      </c>
      <c r="H521" s="220">
        <v>1.01</v>
      </c>
      <c r="I521" s="221"/>
      <c r="J521" s="222">
        <f>ROUND(I521*H521,2)</f>
        <v>0</v>
      </c>
      <c r="K521" s="218" t="s">
        <v>156</v>
      </c>
      <c r="L521" s="223"/>
      <c r="M521" s="224" t="s">
        <v>21</v>
      </c>
      <c r="N521" s="225" t="s">
        <v>42</v>
      </c>
      <c r="O521" s="40"/>
      <c r="P521" s="199">
        <f>O521*H521</f>
        <v>0</v>
      </c>
      <c r="Q521" s="199">
        <v>2.3999999999999998E-3</v>
      </c>
      <c r="R521" s="199">
        <f>Q521*H521</f>
        <v>2.4239999999999999E-3</v>
      </c>
      <c r="S521" s="199">
        <v>0</v>
      </c>
      <c r="T521" s="200">
        <f>S521*H521</f>
        <v>0</v>
      </c>
      <c r="AR521" s="22" t="s">
        <v>348</v>
      </c>
      <c r="AT521" s="22" t="s">
        <v>206</v>
      </c>
      <c r="AU521" s="22" t="s">
        <v>81</v>
      </c>
      <c r="AY521" s="22" t="s">
        <v>150</v>
      </c>
      <c r="BE521" s="201">
        <f>IF(N521="základní",J521,0)</f>
        <v>0</v>
      </c>
      <c r="BF521" s="201">
        <f>IF(N521="snížená",J521,0)</f>
        <v>0</v>
      </c>
      <c r="BG521" s="201">
        <f>IF(N521="zákl. přenesená",J521,0)</f>
        <v>0</v>
      </c>
      <c r="BH521" s="201">
        <f>IF(N521="sníž. přenesená",J521,0)</f>
        <v>0</v>
      </c>
      <c r="BI521" s="201">
        <f>IF(N521="nulová",J521,0)</f>
        <v>0</v>
      </c>
      <c r="BJ521" s="22" t="s">
        <v>79</v>
      </c>
      <c r="BK521" s="201">
        <f>ROUND(I521*H521,2)</f>
        <v>0</v>
      </c>
      <c r="BL521" s="22" t="s">
        <v>246</v>
      </c>
      <c r="BM521" s="22" t="s">
        <v>884</v>
      </c>
    </row>
    <row r="522" spans="2:65" s="1" customFormat="1">
      <c r="B522" s="39"/>
      <c r="C522" s="61"/>
      <c r="D522" s="202" t="s">
        <v>159</v>
      </c>
      <c r="E522" s="61"/>
      <c r="F522" s="203" t="s">
        <v>883</v>
      </c>
      <c r="G522" s="61"/>
      <c r="H522" s="61"/>
      <c r="I522" s="161"/>
      <c r="J522" s="61"/>
      <c r="K522" s="61"/>
      <c r="L522" s="59"/>
      <c r="M522" s="204"/>
      <c r="N522" s="40"/>
      <c r="O522" s="40"/>
      <c r="P522" s="40"/>
      <c r="Q522" s="40"/>
      <c r="R522" s="40"/>
      <c r="S522" s="40"/>
      <c r="T522" s="76"/>
      <c r="AT522" s="22" t="s">
        <v>159</v>
      </c>
      <c r="AU522" s="22" t="s">
        <v>81</v>
      </c>
    </row>
    <row r="523" spans="2:65" s="11" customFormat="1">
      <c r="B523" s="205"/>
      <c r="C523" s="206"/>
      <c r="D523" s="202" t="s">
        <v>161</v>
      </c>
      <c r="E523" s="206"/>
      <c r="F523" s="208" t="s">
        <v>885</v>
      </c>
      <c r="G523" s="206"/>
      <c r="H523" s="209">
        <v>1.01</v>
      </c>
      <c r="I523" s="210"/>
      <c r="J523" s="206"/>
      <c r="K523" s="206"/>
      <c r="L523" s="211"/>
      <c r="M523" s="212"/>
      <c r="N523" s="213"/>
      <c r="O523" s="213"/>
      <c r="P523" s="213"/>
      <c r="Q523" s="213"/>
      <c r="R523" s="213"/>
      <c r="S523" s="213"/>
      <c r="T523" s="214"/>
      <c r="AT523" s="215" t="s">
        <v>161</v>
      </c>
      <c r="AU523" s="215" t="s">
        <v>81</v>
      </c>
      <c r="AV523" s="11" t="s">
        <v>81</v>
      </c>
      <c r="AW523" s="11" t="s">
        <v>6</v>
      </c>
      <c r="AX523" s="11" t="s">
        <v>79</v>
      </c>
      <c r="AY523" s="215" t="s">
        <v>150</v>
      </c>
    </row>
    <row r="524" spans="2:65" s="1" customFormat="1" ht="22.9" customHeight="1">
      <c r="B524" s="39"/>
      <c r="C524" s="190" t="s">
        <v>886</v>
      </c>
      <c r="D524" s="190" t="s">
        <v>152</v>
      </c>
      <c r="E524" s="191" t="s">
        <v>887</v>
      </c>
      <c r="F524" s="192" t="s">
        <v>888</v>
      </c>
      <c r="G524" s="193" t="s">
        <v>155</v>
      </c>
      <c r="H524" s="194">
        <v>6</v>
      </c>
      <c r="I524" s="195"/>
      <c r="J524" s="196">
        <f>ROUND(I524*H524,2)</f>
        <v>0</v>
      </c>
      <c r="K524" s="192" t="s">
        <v>156</v>
      </c>
      <c r="L524" s="59"/>
      <c r="M524" s="197" t="s">
        <v>21</v>
      </c>
      <c r="N524" s="198" t="s">
        <v>42</v>
      </c>
      <c r="O524" s="40"/>
      <c r="P524" s="199">
        <f>O524*H524</f>
        <v>0</v>
      </c>
      <c r="Q524" s="199">
        <v>1.16E-3</v>
      </c>
      <c r="R524" s="199">
        <f>Q524*H524</f>
        <v>6.96E-3</v>
      </c>
      <c r="S524" s="199">
        <v>0</v>
      </c>
      <c r="T524" s="200">
        <f>S524*H524</f>
        <v>0</v>
      </c>
      <c r="AR524" s="22" t="s">
        <v>246</v>
      </c>
      <c r="AT524" s="22" t="s">
        <v>152</v>
      </c>
      <c r="AU524" s="22" t="s">
        <v>81</v>
      </c>
      <c r="AY524" s="22" t="s">
        <v>150</v>
      </c>
      <c r="BE524" s="201">
        <f>IF(N524="základní",J524,0)</f>
        <v>0</v>
      </c>
      <c r="BF524" s="201">
        <f>IF(N524="snížená",J524,0)</f>
        <v>0</v>
      </c>
      <c r="BG524" s="201">
        <f>IF(N524="zákl. přenesená",J524,0)</f>
        <v>0</v>
      </c>
      <c r="BH524" s="201">
        <f>IF(N524="sníž. přenesená",J524,0)</f>
        <v>0</v>
      </c>
      <c r="BI524" s="201">
        <f>IF(N524="nulová",J524,0)</f>
        <v>0</v>
      </c>
      <c r="BJ524" s="22" t="s">
        <v>79</v>
      </c>
      <c r="BK524" s="201">
        <f>ROUND(I524*H524,2)</f>
        <v>0</v>
      </c>
      <c r="BL524" s="22" t="s">
        <v>246</v>
      </c>
      <c r="BM524" s="22" t="s">
        <v>889</v>
      </c>
    </row>
    <row r="525" spans="2:65" s="1" customFormat="1" ht="27">
      <c r="B525" s="39"/>
      <c r="C525" s="61"/>
      <c r="D525" s="202" t="s">
        <v>159</v>
      </c>
      <c r="E525" s="61"/>
      <c r="F525" s="203" t="s">
        <v>890</v>
      </c>
      <c r="G525" s="61"/>
      <c r="H525" s="61"/>
      <c r="I525" s="161"/>
      <c r="J525" s="61"/>
      <c r="K525" s="61"/>
      <c r="L525" s="59"/>
      <c r="M525" s="204"/>
      <c r="N525" s="40"/>
      <c r="O525" s="40"/>
      <c r="P525" s="40"/>
      <c r="Q525" s="40"/>
      <c r="R525" s="40"/>
      <c r="S525" s="40"/>
      <c r="T525" s="76"/>
      <c r="AT525" s="22" t="s">
        <v>159</v>
      </c>
      <c r="AU525" s="22" t="s">
        <v>81</v>
      </c>
    </row>
    <row r="526" spans="2:65" s="11" customFormat="1">
      <c r="B526" s="205"/>
      <c r="C526" s="206"/>
      <c r="D526" s="202" t="s">
        <v>161</v>
      </c>
      <c r="E526" s="207" t="s">
        <v>21</v>
      </c>
      <c r="F526" s="208" t="s">
        <v>891</v>
      </c>
      <c r="G526" s="206"/>
      <c r="H526" s="209">
        <v>6</v>
      </c>
      <c r="I526" s="210"/>
      <c r="J526" s="206"/>
      <c r="K526" s="206"/>
      <c r="L526" s="211"/>
      <c r="M526" s="212"/>
      <c r="N526" s="213"/>
      <c r="O526" s="213"/>
      <c r="P526" s="213"/>
      <c r="Q526" s="213"/>
      <c r="R526" s="213"/>
      <c r="S526" s="213"/>
      <c r="T526" s="214"/>
      <c r="AT526" s="215" t="s">
        <v>161</v>
      </c>
      <c r="AU526" s="215" t="s">
        <v>81</v>
      </c>
      <c r="AV526" s="11" t="s">
        <v>81</v>
      </c>
      <c r="AW526" s="11" t="s">
        <v>35</v>
      </c>
      <c r="AX526" s="11" t="s">
        <v>79</v>
      </c>
      <c r="AY526" s="215" t="s">
        <v>150</v>
      </c>
    </row>
    <row r="527" spans="2:65" s="1" customFormat="1" ht="14.45" customHeight="1">
      <c r="B527" s="39"/>
      <c r="C527" s="216" t="s">
        <v>892</v>
      </c>
      <c r="D527" s="216" t="s">
        <v>206</v>
      </c>
      <c r="E527" s="217" t="s">
        <v>893</v>
      </c>
      <c r="F527" s="218" t="s">
        <v>894</v>
      </c>
      <c r="G527" s="219" t="s">
        <v>155</v>
      </c>
      <c r="H527" s="220">
        <v>6.12</v>
      </c>
      <c r="I527" s="221"/>
      <c r="J527" s="222">
        <f>ROUND(I527*H527,2)</f>
        <v>0</v>
      </c>
      <c r="K527" s="218" t="s">
        <v>156</v>
      </c>
      <c r="L527" s="223"/>
      <c r="M527" s="224" t="s">
        <v>21</v>
      </c>
      <c r="N527" s="225" t="s">
        <v>42</v>
      </c>
      <c r="O527" s="40"/>
      <c r="P527" s="199">
        <f>O527*H527</f>
        <v>0</v>
      </c>
      <c r="Q527" s="199">
        <v>2.3999999999999998E-3</v>
      </c>
      <c r="R527" s="199">
        <f>Q527*H527</f>
        <v>1.4688E-2</v>
      </c>
      <c r="S527" s="199">
        <v>0</v>
      </c>
      <c r="T527" s="200">
        <f>S527*H527</f>
        <v>0</v>
      </c>
      <c r="AR527" s="22" t="s">
        <v>348</v>
      </c>
      <c r="AT527" s="22" t="s">
        <v>206</v>
      </c>
      <c r="AU527" s="22" t="s">
        <v>81</v>
      </c>
      <c r="AY527" s="22" t="s">
        <v>150</v>
      </c>
      <c r="BE527" s="201">
        <f>IF(N527="základní",J527,0)</f>
        <v>0</v>
      </c>
      <c r="BF527" s="201">
        <f>IF(N527="snížená",J527,0)</f>
        <v>0</v>
      </c>
      <c r="BG527" s="201">
        <f>IF(N527="zákl. přenesená",J527,0)</f>
        <v>0</v>
      </c>
      <c r="BH527" s="201">
        <f>IF(N527="sníž. přenesená",J527,0)</f>
        <v>0</v>
      </c>
      <c r="BI527" s="201">
        <f>IF(N527="nulová",J527,0)</f>
        <v>0</v>
      </c>
      <c r="BJ527" s="22" t="s">
        <v>79</v>
      </c>
      <c r="BK527" s="201">
        <f>ROUND(I527*H527,2)</f>
        <v>0</v>
      </c>
      <c r="BL527" s="22" t="s">
        <v>246</v>
      </c>
      <c r="BM527" s="22" t="s">
        <v>895</v>
      </c>
    </row>
    <row r="528" spans="2:65" s="1" customFormat="1">
      <c r="B528" s="39"/>
      <c r="C528" s="61"/>
      <c r="D528" s="202" t="s">
        <v>159</v>
      </c>
      <c r="E528" s="61"/>
      <c r="F528" s="203" t="s">
        <v>894</v>
      </c>
      <c r="G528" s="61"/>
      <c r="H528" s="61"/>
      <c r="I528" s="161"/>
      <c r="J528" s="61"/>
      <c r="K528" s="61"/>
      <c r="L528" s="59"/>
      <c r="M528" s="204"/>
      <c r="N528" s="40"/>
      <c r="O528" s="40"/>
      <c r="P528" s="40"/>
      <c r="Q528" s="40"/>
      <c r="R528" s="40"/>
      <c r="S528" s="40"/>
      <c r="T528" s="76"/>
      <c r="AT528" s="22" t="s">
        <v>159</v>
      </c>
      <c r="AU528" s="22" t="s">
        <v>81</v>
      </c>
    </row>
    <row r="529" spans="2:65" s="11" customFormat="1">
      <c r="B529" s="205"/>
      <c r="C529" s="206"/>
      <c r="D529" s="202" t="s">
        <v>161</v>
      </c>
      <c r="E529" s="207" t="s">
        <v>21</v>
      </c>
      <c r="F529" s="208" t="s">
        <v>896</v>
      </c>
      <c r="G529" s="206"/>
      <c r="H529" s="209">
        <v>6.12</v>
      </c>
      <c r="I529" s="210"/>
      <c r="J529" s="206"/>
      <c r="K529" s="206"/>
      <c r="L529" s="211"/>
      <c r="M529" s="212"/>
      <c r="N529" s="213"/>
      <c r="O529" s="213"/>
      <c r="P529" s="213"/>
      <c r="Q529" s="213"/>
      <c r="R529" s="213"/>
      <c r="S529" s="213"/>
      <c r="T529" s="214"/>
      <c r="AT529" s="215" t="s">
        <v>161</v>
      </c>
      <c r="AU529" s="215" t="s">
        <v>81</v>
      </c>
      <c r="AV529" s="11" t="s">
        <v>81</v>
      </c>
      <c r="AW529" s="11" t="s">
        <v>35</v>
      </c>
      <c r="AX529" s="11" t="s">
        <v>79</v>
      </c>
      <c r="AY529" s="215" t="s">
        <v>150</v>
      </c>
    </row>
    <row r="530" spans="2:65" s="1" customFormat="1" ht="22.9" customHeight="1">
      <c r="B530" s="39"/>
      <c r="C530" s="190" t="s">
        <v>897</v>
      </c>
      <c r="D530" s="190" t="s">
        <v>152</v>
      </c>
      <c r="E530" s="191" t="s">
        <v>898</v>
      </c>
      <c r="F530" s="192" t="s">
        <v>899</v>
      </c>
      <c r="G530" s="193" t="s">
        <v>155</v>
      </c>
      <c r="H530" s="194">
        <v>312.8</v>
      </c>
      <c r="I530" s="195"/>
      <c r="J530" s="196">
        <f>ROUND(I530*H530,2)</f>
        <v>0</v>
      </c>
      <c r="K530" s="192" t="s">
        <v>156</v>
      </c>
      <c r="L530" s="59"/>
      <c r="M530" s="197" t="s">
        <v>21</v>
      </c>
      <c r="N530" s="198" t="s">
        <v>42</v>
      </c>
      <c r="O530" s="40"/>
      <c r="P530" s="199">
        <f>O530*H530</f>
        <v>0</v>
      </c>
      <c r="Q530" s="199">
        <v>1.4999999999999999E-4</v>
      </c>
      <c r="R530" s="199">
        <f>Q530*H530</f>
        <v>4.6919999999999996E-2</v>
      </c>
      <c r="S530" s="199">
        <v>0</v>
      </c>
      <c r="T530" s="200">
        <f>S530*H530</f>
        <v>0</v>
      </c>
      <c r="AR530" s="22" t="s">
        <v>246</v>
      </c>
      <c r="AT530" s="22" t="s">
        <v>152</v>
      </c>
      <c r="AU530" s="22" t="s">
        <v>81</v>
      </c>
      <c r="AY530" s="22" t="s">
        <v>150</v>
      </c>
      <c r="BE530" s="201">
        <f>IF(N530="základní",J530,0)</f>
        <v>0</v>
      </c>
      <c r="BF530" s="201">
        <f>IF(N530="snížená",J530,0)</f>
        <v>0</v>
      </c>
      <c r="BG530" s="201">
        <f>IF(N530="zákl. přenesená",J530,0)</f>
        <v>0</v>
      </c>
      <c r="BH530" s="201">
        <f>IF(N530="sníž. přenesená",J530,0)</f>
        <v>0</v>
      </c>
      <c r="BI530" s="201">
        <f>IF(N530="nulová",J530,0)</f>
        <v>0</v>
      </c>
      <c r="BJ530" s="22" t="s">
        <v>79</v>
      </c>
      <c r="BK530" s="201">
        <f>ROUND(I530*H530,2)</f>
        <v>0</v>
      </c>
      <c r="BL530" s="22" t="s">
        <v>246</v>
      </c>
      <c r="BM530" s="22" t="s">
        <v>900</v>
      </c>
    </row>
    <row r="531" spans="2:65" s="1" customFormat="1" ht="40.5">
      <c r="B531" s="39"/>
      <c r="C531" s="61"/>
      <c r="D531" s="202" t="s">
        <v>159</v>
      </c>
      <c r="E531" s="61"/>
      <c r="F531" s="203" t="s">
        <v>901</v>
      </c>
      <c r="G531" s="61"/>
      <c r="H531" s="61"/>
      <c r="I531" s="161"/>
      <c r="J531" s="61"/>
      <c r="K531" s="61"/>
      <c r="L531" s="59"/>
      <c r="M531" s="204"/>
      <c r="N531" s="40"/>
      <c r="O531" s="40"/>
      <c r="P531" s="40"/>
      <c r="Q531" s="40"/>
      <c r="R531" s="40"/>
      <c r="S531" s="40"/>
      <c r="T531" s="76"/>
      <c r="AT531" s="22" t="s">
        <v>159</v>
      </c>
      <c r="AU531" s="22" t="s">
        <v>81</v>
      </c>
    </row>
    <row r="532" spans="2:65" s="1" customFormat="1" ht="14.45" customHeight="1">
      <c r="B532" s="39"/>
      <c r="C532" s="216" t="s">
        <v>902</v>
      </c>
      <c r="D532" s="216" t="s">
        <v>206</v>
      </c>
      <c r="E532" s="217" t="s">
        <v>903</v>
      </c>
      <c r="F532" s="218" t="s">
        <v>904</v>
      </c>
      <c r="G532" s="219" t="s">
        <v>155</v>
      </c>
      <c r="H532" s="220">
        <v>359.72</v>
      </c>
      <c r="I532" s="221"/>
      <c r="J532" s="222">
        <f>ROUND(I532*H532,2)</f>
        <v>0</v>
      </c>
      <c r="K532" s="218" t="s">
        <v>156</v>
      </c>
      <c r="L532" s="223"/>
      <c r="M532" s="224" t="s">
        <v>21</v>
      </c>
      <c r="N532" s="225" t="s">
        <v>42</v>
      </c>
      <c r="O532" s="40"/>
      <c r="P532" s="199">
        <f>O532*H532</f>
        <v>0</v>
      </c>
      <c r="Q532" s="199">
        <v>1.8E-3</v>
      </c>
      <c r="R532" s="199">
        <f>Q532*H532</f>
        <v>0.64749600000000007</v>
      </c>
      <c r="S532" s="199">
        <v>0</v>
      </c>
      <c r="T532" s="200">
        <f>S532*H532</f>
        <v>0</v>
      </c>
      <c r="AR532" s="22" t="s">
        <v>348</v>
      </c>
      <c r="AT532" s="22" t="s">
        <v>206</v>
      </c>
      <c r="AU532" s="22" t="s">
        <v>81</v>
      </c>
      <c r="AY532" s="22" t="s">
        <v>150</v>
      </c>
      <c r="BE532" s="201">
        <f>IF(N532="základní",J532,0)</f>
        <v>0</v>
      </c>
      <c r="BF532" s="201">
        <f>IF(N532="snížená",J532,0)</f>
        <v>0</v>
      </c>
      <c r="BG532" s="201">
        <f>IF(N532="zákl. přenesená",J532,0)</f>
        <v>0</v>
      </c>
      <c r="BH532" s="201">
        <f>IF(N532="sníž. přenesená",J532,0)</f>
        <v>0</v>
      </c>
      <c r="BI532" s="201">
        <f>IF(N532="nulová",J532,0)</f>
        <v>0</v>
      </c>
      <c r="BJ532" s="22" t="s">
        <v>79</v>
      </c>
      <c r="BK532" s="201">
        <f>ROUND(I532*H532,2)</f>
        <v>0</v>
      </c>
      <c r="BL532" s="22" t="s">
        <v>246</v>
      </c>
      <c r="BM532" s="22" t="s">
        <v>905</v>
      </c>
    </row>
    <row r="533" spans="2:65" s="1" customFormat="1">
      <c r="B533" s="39"/>
      <c r="C533" s="61"/>
      <c r="D533" s="202" t="s">
        <v>159</v>
      </c>
      <c r="E533" s="61"/>
      <c r="F533" s="203" t="s">
        <v>906</v>
      </c>
      <c r="G533" s="61"/>
      <c r="H533" s="61"/>
      <c r="I533" s="161"/>
      <c r="J533" s="61"/>
      <c r="K533" s="61"/>
      <c r="L533" s="59"/>
      <c r="M533" s="204"/>
      <c r="N533" s="40"/>
      <c r="O533" s="40"/>
      <c r="P533" s="40"/>
      <c r="Q533" s="40"/>
      <c r="R533" s="40"/>
      <c r="S533" s="40"/>
      <c r="T533" s="76"/>
      <c r="AT533" s="22" t="s">
        <v>159</v>
      </c>
      <c r="AU533" s="22" t="s">
        <v>81</v>
      </c>
    </row>
    <row r="534" spans="2:65" s="11" customFormat="1">
      <c r="B534" s="205"/>
      <c r="C534" s="206"/>
      <c r="D534" s="202" t="s">
        <v>161</v>
      </c>
      <c r="E534" s="206"/>
      <c r="F534" s="208" t="s">
        <v>907</v>
      </c>
      <c r="G534" s="206"/>
      <c r="H534" s="209">
        <v>359.72</v>
      </c>
      <c r="I534" s="210"/>
      <c r="J534" s="206"/>
      <c r="K534" s="206"/>
      <c r="L534" s="211"/>
      <c r="M534" s="212"/>
      <c r="N534" s="213"/>
      <c r="O534" s="213"/>
      <c r="P534" s="213"/>
      <c r="Q534" s="213"/>
      <c r="R534" s="213"/>
      <c r="S534" s="213"/>
      <c r="T534" s="214"/>
      <c r="AT534" s="215" t="s">
        <v>161</v>
      </c>
      <c r="AU534" s="215" t="s">
        <v>81</v>
      </c>
      <c r="AV534" s="11" t="s">
        <v>81</v>
      </c>
      <c r="AW534" s="11" t="s">
        <v>6</v>
      </c>
      <c r="AX534" s="11" t="s">
        <v>79</v>
      </c>
      <c r="AY534" s="215" t="s">
        <v>150</v>
      </c>
    </row>
    <row r="535" spans="2:65" s="1" customFormat="1" ht="14.45" customHeight="1">
      <c r="B535" s="39"/>
      <c r="C535" s="216" t="s">
        <v>908</v>
      </c>
      <c r="D535" s="216" t="s">
        <v>206</v>
      </c>
      <c r="E535" s="217" t="s">
        <v>909</v>
      </c>
      <c r="F535" s="218" t="s">
        <v>910</v>
      </c>
      <c r="G535" s="219" t="s">
        <v>911</v>
      </c>
      <c r="H535" s="220">
        <v>4</v>
      </c>
      <c r="I535" s="221"/>
      <c r="J535" s="222">
        <f>ROUND(I535*H535,2)</f>
        <v>0</v>
      </c>
      <c r="K535" s="218" t="s">
        <v>156</v>
      </c>
      <c r="L535" s="223"/>
      <c r="M535" s="224" t="s">
        <v>21</v>
      </c>
      <c r="N535" s="225" t="s">
        <v>42</v>
      </c>
      <c r="O535" s="40"/>
      <c r="P535" s="199">
        <f>O535*H535</f>
        <v>0</v>
      </c>
      <c r="Q535" s="199">
        <v>1E-3</v>
      </c>
      <c r="R535" s="199">
        <f>Q535*H535</f>
        <v>4.0000000000000001E-3</v>
      </c>
      <c r="S535" s="199">
        <v>0</v>
      </c>
      <c r="T535" s="200">
        <f>S535*H535</f>
        <v>0</v>
      </c>
      <c r="AR535" s="22" t="s">
        <v>348</v>
      </c>
      <c r="AT535" s="22" t="s">
        <v>206</v>
      </c>
      <c r="AU535" s="22" t="s">
        <v>81</v>
      </c>
      <c r="AY535" s="22" t="s">
        <v>150</v>
      </c>
      <c r="BE535" s="201">
        <f>IF(N535="základní",J535,0)</f>
        <v>0</v>
      </c>
      <c r="BF535" s="201">
        <f>IF(N535="snížená",J535,0)</f>
        <v>0</v>
      </c>
      <c r="BG535" s="201">
        <f>IF(N535="zákl. přenesená",J535,0)</f>
        <v>0</v>
      </c>
      <c r="BH535" s="201">
        <f>IF(N535="sníž. přenesená",J535,0)</f>
        <v>0</v>
      </c>
      <c r="BI535" s="201">
        <f>IF(N535="nulová",J535,0)</f>
        <v>0</v>
      </c>
      <c r="BJ535" s="22" t="s">
        <v>79</v>
      </c>
      <c r="BK535" s="201">
        <f>ROUND(I535*H535,2)</f>
        <v>0</v>
      </c>
      <c r="BL535" s="22" t="s">
        <v>246</v>
      </c>
      <c r="BM535" s="22" t="s">
        <v>912</v>
      </c>
    </row>
    <row r="536" spans="2:65" s="1" customFormat="1">
      <c r="B536" s="39"/>
      <c r="C536" s="61"/>
      <c r="D536" s="202" t="s">
        <v>159</v>
      </c>
      <c r="E536" s="61"/>
      <c r="F536" s="203" t="s">
        <v>910</v>
      </c>
      <c r="G536" s="61"/>
      <c r="H536" s="61"/>
      <c r="I536" s="161"/>
      <c r="J536" s="61"/>
      <c r="K536" s="61"/>
      <c r="L536" s="59"/>
      <c r="M536" s="204"/>
      <c r="N536" s="40"/>
      <c r="O536" s="40"/>
      <c r="P536" s="40"/>
      <c r="Q536" s="40"/>
      <c r="R536" s="40"/>
      <c r="S536" s="40"/>
      <c r="T536" s="76"/>
      <c r="AT536" s="22" t="s">
        <v>159</v>
      </c>
      <c r="AU536" s="22" t="s">
        <v>81</v>
      </c>
    </row>
    <row r="537" spans="2:65" s="1" customFormat="1" ht="14.45" customHeight="1">
      <c r="B537" s="39"/>
      <c r="C537" s="216" t="s">
        <v>913</v>
      </c>
      <c r="D537" s="216" t="s">
        <v>206</v>
      </c>
      <c r="E537" s="217" t="s">
        <v>914</v>
      </c>
      <c r="F537" s="218" t="s">
        <v>915</v>
      </c>
      <c r="G537" s="219" t="s">
        <v>911</v>
      </c>
      <c r="H537" s="220">
        <v>4</v>
      </c>
      <c r="I537" s="221"/>
      <c r="J537" s="222">
        <f>ROUND(I537*H537,2)</f>
        <v>0</v>
      </c>
      <c r="K537" s="218" t="s">
        <v>21</v>
      </c>
      <c r="L537" s="223"/>
      <c r="M537" s="224" t="s">
        <v>21</v>
      </c>
      <c r="N537" s="225" t="s">
        <v>42</v>
      </c>
      <c r="O537" s="40"/>
      <c r="P537" s="199">
        <f>O537*H537</f>
        <v>0</v>
      </c>
      <c r="Q537" s="199">
        <v>1E-3</v>
      </c>
      <c r="R537" s="199">
        <f>Q537*H537</f>
        <v>4.0000000000000001E-3</v>
      </c>
      <c r="S537" s="199">
        <v>0</v>
      </c>
      <c r="T537" s="200">
        <f>S537*H537</f>
        <v>0</v>
      </c>
      <c r="AR537" s="22" t="s">
        <v>348</v>
      </c>
      <c r="AT537" s="22" t="s">
        <v>206</v>
      </c>
      <c r="AU537" s="22" t="s">
        <v>81</v>
      </c>
      <c r="AY537" s="22" t="s">
        <v>150</v>
      </c>
      <c r="BE537" s="201">
        <f>IF(N537="základní",J537,0)</f>
        <v>0</v>
      </c>
      <c r="BF537" s="201">
        <f>IF(N537="snížená",J537,0)</f>
        <v>0</v>
      </c>
      <c r="BG537" s="201">
        <f>IF(N537="zákl. přenesená",J537,0)</f>
        <v>0</v>
      </c>
      <c r="BH537" s="201">
        <f>IF(N537="sníž. přenesená",J537,0)</f>
        <v>0</v>
      </c>
      <c r="BI537" s="201">
        <f>IF(N537="nulová",J537,0)</f>
        <v>0</v>
      </c>
      <c r="BJ537" s="22" t="s">
        <v>79</v>
      </c>
      <c r="BK537" s="201">
        <f>ROUND(I537*H537,2)</f>
        <v>0</v>
      </c>
      <c r="BL537" s="22" t="s">
        <v>246</v>
      </c>
      <c r="BM537" s="22" t="s">
        <v>916</v>
      </c>
    </row>
    <row r="538" spans="2:65" s="1" customFormat="1">
      <c r="B538" s="39"/>
      <c r="C538" s="61"/>
      <c r="D538" s="202" t="s">
        <v>159</v>
      </c>
      <c r="E538" s="61"/>
      <c r="F538" s="203" t="s">
        <v>915</v>
      </c>
      <c r="G538" s="61"/>
      <c r="H538" s="61"/>
      <c r="I538" s="161"/>
      <c r="J538" s="61"/>
      <c r="K538" s="61"/>
      <c r="L538" s="59"/>
      <c r="M538" s="204"/>
      <c r="N538" s="40"/>
      <c r="O538" s="40"/>
      <c r="P538" s="40"/>
      <c r="Q538" s="40"/>
      <c r="R538" s="40"/>
      <c r="S538" s="40"/>
      <c r="T538" s="76"/>
      <c r="AT538" s="22" t="s">
        <v>159</v>
      </c>
      <c r="AU538" s="22" t="s">
        <v>81</v>
      </c>
    </row>
    <row r="539" spans="2:65" s="1" customFormat="1" ht="14.45" customHeight="1">
      <c r="B539" s="39"/>
      <c r="C539" s="216" t="s">
        <v>917</v>
      </c>
      <c r="D539" s="216" t="s">
        <v>206</v>
      </c>
      <c r="E539" s="217" t="s">
        <v>918</v>
      </c>
      <c r="F539" s="218" t="s">
        <v>919</v>
      </c>
      <c r="G539" s="219" t="s">
        <v>920</v>
      </c>
      <c r="H539" s="220">
        <v>10</v>
      </c>
      <c r="I539" s="221"/>
      <c r="J539" s="222">
        <f>ROUND(I539*H539,2)</f>
        <v>0</v>
      </c>
      <c r="K539" s="218" t="s">
        <v>156</v>
      </c>
      <c r="L539" s="223"/>
      <c r="M539" s="224" t="s">
        <v>21</v>
      </c>
      <c r="N539" s="225" t="s">
        <v>42</v>
      </c>
      <c r="O539" s="40"/>
      <c r="P539" s="199">
        <f>O539*H539</f>
        <v>0</v>
      </c>
      <c r="Q539" s="199">
        <v>1.25E-3</v>
      </c>
      <c r="R539" s="199">
        <f>Q539*H539</f>
        <v>1.2500000000000001E-2</v>
      </c>
      <c r="S539" s="199">
        <v>0</v>
      </c>
      <c r="T539" s="200">
        <f>S539*H539</f>
        <v>0</v>
      </c>
      <c r="AR539" s="22" t="s">
        <v>348</v>
      </c>
      <c r="AT539" s="22" t="s">
        <v>206</v>
      </c>
      <c r="AU539" s="22" t="s">
        <v>81</v>
      </c>
      <c r="AY539" s="22" t="s">
        <v>150</v>
      </c>
      <c r="BE539" s="201">
        <f>IF(N539="základní",J539,0)</f>
        <v>0</v>
      </c>
      <c r="BF539" s="201">
        <f>IF(N539="snížená",J539,0)</f>
        <v>0</v>
      </c>
      <c r="BG539" s="201">
        <f>IF(N539="zákl. přenesená",J539,0)</f>
        <v>0</v>
      </c>
      <c r="BH539" s="201">
        <f>IF(N539="sníž. přenesená",J539,0)</f>
        <v>0</v>
      </c>
      <c r="BI539" s="201">
        <f>IF(N539="nulová",J539,0)</f>
        <v>0</v>
      </c>
      <c r="BJ539" s="22" t="s">
        <v>79</v>
      </c>
      <c r="BK539" s="201">
        <f>ROUND(I539*H539,2)</f>
        <v>0</v>
      </c>
      <c r="BL539" s="22" t="s">
        <v>246</v>
      </c>
      <c r="BM539" s="22" t="s">
        <v>921</v>
      </c>
    </row>
    <row r="540" spans="2:65" s="1" customFormat="1">
      <c r="B540" s="39"/>
      <c r="C540" s="61"/>
      <c r="D540" s="202" t="s">
        <v>159</v>
      </c>
      <c r="E540" s="61"/>
      <c r="F540" s="203" t="s">
        <v>919</v>
      </c>
      <c r="G540" s="61"/>
      <c r="H540" s="61"/>
      <c r="I540" s="161"/>
      <c r="J540" s="61"/>
      <c r="K540" s="61"/>
      <c r="L540" s="59"/>
      <c r="M540" s="204"/>
      <c r="N540" s="40"/>
      <c r="O540" s="40"/>
      <c r="P540" s="40"/>
      <c r="Q540" s="40"/>
      <c r="R540" s="40"/>
      <c r="S540" s="40"/>
      <c r="T540" s="76"/>
      <c r="AT540" s="22" t="s">
        <v>159</v>
      </c>
      <c r="AU540" s="22" t="s">
        <v>81</v>
      </c>
    </row>
    <row r="541" spans="2:65" s="1" customFormat="1" ht="14.45" customHeight="1">
      <c r="B541" s="39"/>
      <c r="C541" s="216" t="s">
        <v>922</v>
      </c>
      <c r="D541" s="216" t="s">
        <v>206</v>
      </c>
      <c r="E541" s="217" t="s">
        <v>923</v>
      </c>
      <c r="F541" s="218" t="s">
        <v>924</v>
      </c>
      <c r="G541" s="219" t="s">
        <v>336</v>
      </c>
      <c r="H541" s="220">
        <v>60</v>
      </c>
      <c r="I541" s="221"/>
      <c r="J541" s="222">
        <f>ROUND(I541*H541,2)</f>
        <v>0</v>
      </c>
      <c r="K541" s="218" t="s">
        <v>156</v>
      </c>
      <c r="L541" s="223"/>
      <c r="M541" s="224" t="s">
        <v>21</v>
      </c>
      <c r="N541" s="225" t="s">
        <v>42</v>
      </c>
      <c r="O541" s="40"/>
      <c r="P541" s="199">
        <f>O541*H541</f>
        <v>0</v>
      </c>
      <c r="Q541" s="199">
        <v>2.7999999999999998E-4</v>
      </c>
      <c r="R541" s="199">
        <f>Q541*H541</f>
        <v>1.6799999999999999E-2</v>
      </c>
      <c r="S541" s="199">
        <v>0</v>
      </c>
      <c r="T541" s="200">
        <f>S541*H541</f>
        <v>0</v>
      </c>
      <c r="AR541" s="22" t="s">
        <v>348</v>
      </c>
      <c r="AT541" s="22" t="s">
        <v>206</v>
      </c>
      <c r="AU541" s="22" t="s">
        <v>81</v>
      </c>
      <c r="AY541" s="22" t="s">
        <v>150</v>
      </c>
      <c r="BE541" s="201">
        <f>IF(N541="základní",J541,0)</f>
        <v>0</v>
      </c>
      <c r="BF541" s="201">
        <f>IF(N541="snížená",J541,0)</f>
        <v>0</v>
      </c>
      <c r="BG541" s="201">
        <f>IF(N541="zákl. přenesená",J541,0)</f>
        <v>0</v>
      </c>
      <c r="BH541" s="201">
        <f>IF(N541="sníž. přenesená",J541,0)</f>
        <v>0</v>
      </c>
      <c r="BI541" s="201">
        <f>IF(N541="nulová",J541,0)</f>
        <v>0</v>
      </c>
      <c r="BJ541" s="22" t="s">
        <v>79</v>
      </c>
      <c r="BK541" s="201">
        <f>ROUND(I541*H541,2)</f>
        <v>0</v>
      </c>
      <c r="BL541" s="22" t="s">
        <v>246</v>
      </c>
      <c r="BM541" s="22" t="s">
        <v>925</v>
      </c>
    </row>
    <row r="542" spans="2:65" s="1" customFormat="1">
      <c r="B542" s="39"/>
      <c r="C542" s="61"/>
      <c r="D542" s="202" t="s">
        <v>159</v>
      </c>
      <c r="E542" s="61"/>
      <c r="F542" s="203" t="s">
        <v>924</v>
      </c>
      <c r="G542" s="61"/>
      <c r="H542" s="61"/>
      <c r="I542" s="161"/>
      <c r="J542" s="61"/>
      <c r="K542" s="61"/>
      <c r="L542" s="59"/>
      <c r="M542" s="204"/>
      <c r="N542" s="40"/>
      <c r="O542" s="40"/>
      <c r="P542" s="40"/>
      <c r="Q542" s="40"/>
      <c r="R542" s="40"/>
      <c r="S542" s="40"/>
      <c r="T542" s="76"/>
      <c r="AT542" s="22" t="s">
        <v>159</v>
      </c>
      <c r="AU542" s="22" t="s">
        <v>81</v>
      </c>
    </row>
    <row r="543" spans="2:65" s="1" customFormat="1" ht="22.9" customHeight="1">
      <c r="B543" s="39"/>
      <c r="C543" s="190" t="s">
        <v>926</v>
      </c>
      <c r="D543" s="190" t="s">
        <v>152</v>
      </c>
      <c r="E543" s="191" t="s">
        <v>927</v>
      </c>
      <c r="F543" s="192" t="s">
        <v>928</v>
      </c>
      <c r="G543" s="193" t="s">
        <v>155</v>
      </c>
      <c r="H543" s="194">
        <v>312.8</v>
      </c>
      <c r="I543" s="195"/>
      <c r="J543" s="196">
        <f>ROUND(I543*H543,2)</f>
        <v>0</v>
      </c>
      <c r="K543" s="192" t="s">
        <v>156</v>
      </c>
      <c r="L543" s="59"/>
      <c r="M543" s="197" t="s">
        <v>21</v>
      </c>
      <c r="N543" s="198" t="s">
        <v>42</v>
      </c>
      <c r="O543" s="40"/>
      <c r="P543" s="199">
        <f>O543*H543</f>
        <v>0</v>
      </c>
      <c r="Q543" s="199">
        <v>0</v>
      </c>
      <c r="R543" s="199">
        <f>Q543*H543</f>
        <v>0</v>
      </c>
      <c r="S543" s="199">
        <v>0</v>
      </c>
      <c r="T543" s="200">
        <f>S543*H543</f>
        <v>0</v>
      </c>
      <c r="AR543" s="22" t="s">
        <v>246</v>
      </c>
      <c r="AT543" s="22" t="s">
        <v>152</v>
      </c>
      <c r="AU543" s="22" t="s">
        <v>81</v>
      </c>
      <c r="AY543" s="22" t="s">
        <v>150</v>
      </c>
      <c r="BE543" s="201">
        <f>IF(N543="základní",J543,0)</f>
        <v>0</v>
      </c>
      <c r="BF543" s="201">
        <f>IF(N543="snížená",J543,0)</f>
        <v>0</v>
      </c>
      <c r="BG543" s="201">
        <f>IF(N543="zákl. přenesená",J543,0)</f>
        <v>0</v>
      </c>
      <c r="BH543" s="201">
        <f>IF(N543="sníž. přenesená",J543,0)</f>
        <v>0</v>
      </c>
      <c r="BI543" s="201">
        <f>IF(N543="nulová",J543,0)</f>
        <v>0</v>
      </c>
      <c r="BJ543" s="22" t="s">
        <v>79</v>
      </c>
      <c r="BK543" s="201">
        <f>ROUND(I543*H543,2)</f>
        <v>0</v>
      </c>
      <c r="BL543" s="22" t="s">
        <v>246</v>
      </c>
      <c r="BM543" s="22" t="s">
        <v>929</v>
      </c>
    </row>
    <row r="544" spans="2:65" s="1" customFormat="1" ht="40.5">
      <c r="B544" s="39"/>
      <c r="C544" s="61"/>
      <c r="D544" s="202" t="s">
        <v>159</v>
      </c>
      <c r="E544" s="61"/>
      <c r="F544" s="203" t="s">
        <v>930</v>
      </c>
      <c r="G544" s="61"/>
      <c r="H544" s="61"/>
      <c r="I544" s="161"/>
      <c r="J544" s="61"/>
      <c r="K544" s="61"/>
      <c r="L544" s="59"/>
      <c r="M544" s="204"/>
      <c r="N544" s="40"/>
      <c r="O544" s="40"/>
      <c r="P544" s="40"/>
      <c r="Q544" s="40"/>
      <c r="R544" s="40"/>
      <c r="S544" s="40"/>
      <c r="T544" s="76"/>
      <c r="AT544" s="22" t="s">
        <v>159</v>
      </c>
      <c r="AU544" s="22" t="s">
        <v>81</v>
      </c>
    </row>
    <row r="545" spans="2:65" s="1" customFormat="1" ht="14.45" customHeight="1">
      <c r="B545" s="39"/>
      <c r="C545" s="216" t="s">
        <v>931</v>
      </c>
      <c r="D545" s="216" t="s">
        <v>206</v>
      </c>
      <c r="E545" s="217" t="s">
        <v>932</v>
      </c>
      <c r="F545" s="218" t="s">
        <v>933</v>
      </c>
      <c r="G545" s="219" t="s">
        <v>336</v>
      </c>
      <c r="H545" s="220">
        <v>450</v>
      </c>
      <c r="I545" s="221"/>
      <c r="J545" s="222">
        <f>ROUND(I545*H545,2)</f>
        <v>0</v>
      </c>
      <c r="K545" s="218" t="s">
        <v>21</v>
      </c>
      <c r="L545" s="223"/>
      <c r="M545" s="224" t="s">
        <v>21</v>
      </c>
      <c r="N545" s="225" t="s">
        <v>42</v>
      </c>
      <c r="O545" s="40"/>
      <c r="P545" s="199">
        <f>O545*H545</f>
        <v>0</v>
      </c>
      <c r="Q545" s="199">
        <v>2.0000000000000001E-4</v>
      </c>
      <c r="R545" s="199">
        <f>Q545*H545</f>
        <v>9.0000000000000011E-2</v>
      </c>
      <c r="S545" s="199">
        <v>0</v>
      </c>
      <c r="T545" s="200">
        <f>S545*H545</f>
        <v>0</v>
      </c>
      <c r="AR545" s="22" t="s">
        <v>348</v>
      </c>
      <c r="AT545" s="22" t="s">
        <v>206</v>
      </c>
      <c r="AU545" s="22" t="s">
        <v>81</v>
      </c>
      <c r="AY545" s="22" t="s">
        <v>150</v>
      </c>
      <c r="BE545" s="201">
        <f>IF(N545="základní",J545,0)</f>
        <v>0</v>
      </c>
      <c r="BF545" s="201">
        <f>IF(N545="snížená",J545,0)</f>
        <v>0</v>
      </c>
      <c r="BG545" s="201">
        <f>IF(N545="zákl. přenesená",J545,0)</f>
        <v>0</v>
      </c>
      <c r="BH545" s="201">
        <f>IF(N545="sníž. přenesená",J545,0)</f>
        <v>0</v>
      </c>
      <c r="BI545" s="201">
        <f>IF(N545="nulová",J545,0)</f>
        <v>0</v>
      </c>
      <c r="BJ545" s="22" t="s">
        <v>79</v>
      </c>
      <c r="BK545" s="201">
        <f>ROUND(I545*H545,2)</f>
        <v>0</v>
      </c>
      <c r="BL545" s="22" t="s">
        <v>246</v>
      </c>
      <c r="BM545" s="22" t="s">
        <v>934</v>
      </c>
    </row>
    <row r="546" spans="2:65" s="1" customFormat="1">
      <c r="B546" s="39"/>
      <c r="C546" s="61"/>
      <c r="D546" s="202" t="s">
        <v>159</v>
      </c>
      <c r="E546" s="61"/>
      <c r="F546" s="203" t="s">
        <v>935</v>
      </c>
      <c r="G546" s="61"/>
      <c r="H546" s="61"/>
      <c r="I546" s="161"/>
      <c r="J546" s="61"/>
      <c r="K546" s="61"/>
      <c r="L546" s="59"/>
      <c r="M546" s="204"/>
      <c r="N546" s="40"/>
      <c r="O546" s="40"/>
      <c r="P546" s="40"/>
      <c r="Q546" s="40"/>
      <c r="R546" s="40"/>
      <c r="S546" s="40"/>
      <c r="T546" s="76"/>
      <c r="AT546" s="22" t="s">
        <v>159</v>
      </c>
      <c r="AU546" s="22" t="s">
        <v>81</v>
      </c>
    </row>
    <row r="547" spans="2:65" s="1" customFormat="1" ht="14.45" customHeight="1">
      <c r="B547" s="39"/>
      <c r="C547" s="216" t="s">
        <v>936</v>
      </c>
      <c r="D547" s="216" t="s">
        <v>206</v>
      </c>
      <c r="E547" s="217" t="s">
        <v>937</v>
      </c>
      <c r="F547" s="218" t="s">
        <v>938</v>
      </c>
      <c r="G547" s="219" t="s">
        <v>336</v>
      </c>
      <c r="H547" s="220">
        <v>100</v>
      </c>
      <c r="I547" s="221"/>
      <c r="J547" s="222">
        <f>ROUND(I547*H547,2)</f>
        <v>0</v>
      </c>
      <c r="K547" s="218" t="s">
        <v>21</v>
      </c>
      <c r="L547" s="223"/>
      <c r="M547" s="224" t="s">
        <v>21</v>
      </c>
      <c r="N547" s="225" t="s">
        <v>42</v>
      </c>
      <c r="O547" s="40"/>
      <c r="P547" s="199">
        <f>O547*H547</f>
        <v>0</v>
      </c>
      <c r="Q547" s="199">
        <v>6.9999999999999994E-5</v>
      </c>
      <c r="R547" s="199">
        <f>Q547*H547</f>
        <v>6.9999999999999993E-3</v>
      </c>
      <c r="S547" s="199">
        <v>0</v>
      </c>
      <c r="T547" s="200">
        <f>S547*H547</f>
        <v>0</v>
      </c>
      <c r="AR547" s="22" t="s">
        <v>348</v>
      </c>
      <c r="AT547" s="22" t="s">
        <v>206</v>
      </c>
      <c r="AU547" s="22" t="s">
        <v>81</v>
      </c>
      <c r="AY547" s="22" t="s">
        <v>150</v>
      </c>
      <c r="BE547" s="201">
        <f>IF(N547="základní",J547,0)</f>
        <v>0</v>
      </c>
      <c r="BF547" s="201">
        <f>IF(N547="snížená",J547,0)</f>
        <v>0</v>
      </c>
      <c r="BG547" s="201">
        <f>IF(N547="zákl. přenesená",J547,0)</f>
        <v>0</v>
      </c>
      <c r="BH547" s="201">
        <f>IF(N547="sníž. přenesená",J547,0)</f>
        <v>0</v>
      </c>
      <c r="BI547" s="201">
        <f>IF(N547="nulová",J547,0)</f>
        <v>0</v>
      </c>
      <c r="BJ547" s="22" t="s">
        <v>79</v>
      </c>
      <c r="BK547" s="201">
        <f>ROUND(I547*H547,2)</f>
        <v>0</v>
      </c>
      <c r="BL547" s="22" t="s">
        <v>246</v>
      </c>
      <c r="BM547" s="22" t="s">
        <v>939</v>
      </c>
    </row>
    <row r="548" spans="2:65" s="1" customFormat="1">
      <c r="B548" s="39"/>
      <c r="C548" s="61"/>
      <c r="D548" s="202" t="s">
        <v>159</v>
      </c>
      <c r="E548" s="61"/>
      <c r="F548" s="203" t="s">
        <v>938</v>
      </c>
      <c r="G548" s="61"/>
      <c r="H548" s="61"/>
      <c r="I548" s="161"/>
      <c r="J548" s="61"/>
      <c r="K548" s="61"/>
      <c r="L548" s="59"/>
      <c r="M548" s="204"/>
      <c r="N548" s="40"/>
      <c r="O548" s="40"/>
      <c r="P548" s="40"/>
      <c r="Q548" s="40"/>
      <c r="R548" s="40"/>
      <c r="S548" s="40"/>
      <c r="T548" s="76"/>
      <c r="AT548" s="22" t="s">
        <v>159</v>
      </c>
      <c r="AU548" s="22" t="s">
        <v>81</v>
      </c>
    </row>
    <row r="549" spans="2:65" s="1" customFormat="1" ht="14.45" customHeight="1">
      <c r="B549" s="39"/>
      <c r="C549" s="216" t="s">
        <v>940</v>
      </c>
      <c r="D549" s="216" t="s">
        <v>206</v>
      </c>
      <c r="E549" s="217" t="s">
        <v>941</v>
      </c>
      <c r="F549" s="218" t="s">
        <v>942</v>
      </c>
      <c r="G549" s="219" t="s">
        <v>214</v>
      </c>
      <c r="H549" s="220">
        <v>15</v>
      </c>
      <c r="I549" s="221"/>
      <c r="J549" s="222">
        <f>ROUND(I549*H549,2)</f>
        <v>0</v>
      </c>
      <c r="K549" s="218" t="s">
        <v>156</v>
      </c>
      <c r="L549" s="223"/>
      <c r="M549" s="224" t="s">
        <v>21</v>
      </c>
      <c r="N549" s="225" t="s">
        <v>42</v>
      </c>
      <c r="O549" s="40"/>
      <c r="P549" s="199">
        <f>O549*H549</f>
        <v>0</v>
      </c>
      <c r="Q549" s="199">
        <v>2.4000000000000001E-4</v>
      </c>
      <c r="R549" s="199">
        <f>Q549*H549</f>
        <v>3.5999999999999999E-3</v>
      </c>
      <c r="S549" s="199">
        <v>0</v>
      </c>
      <c r="T549" s="200">
        <f>S549*H549</f>
        <v>0</v>
      </c>
      <c r="AR549" s="22" t="s">
        <v>348</v>
      </c>
      <c r="AT549" s="22" t="s">
        <v>206</v>
      </c>
      <c r="AU549" s="22" t="s">
        <v>81</v>
      </c>
      <c r="AY549" s="22" t="s">
        <v>150</v>
      </c>
      <c r="BE549" s="201">
        <f>IF(N549="základní",J549,0)</f>
        <v>0</v>
      </c>
      <c r="BF549" s="201">
        <f>IF(N549="snížená",J549,0)</f>
        <v>0</v>
      </c>
      <c r="BG549" s="201">
        <f>IF(N549="zákl. přenesená",J549,0)</f>
        <v>0</v>
      </c>
      <c r="BH549" s="201">
        <f>IF(N549="sníž. přenesená",J549,0)</f>
        <v>0</v>
      </c>
      <c r="BI549" s="201">
        <f>IF(N549="nulová",J549,0)</f>
        <v>0</v>
      </c>
      <c r="BJ549" s="22" t="s">
        <v>79</v>
      </c>
      <c r="BK549" s="201">
        <f>ROUND(I549*H549,2)</f>
        <v>0</v>
      </c>
      <c r="BL549" s="22" t="s">
        <v>246</v>
      </c>
      <c r="BM549" s="22" t="s">
        <v>943</v>
      </c>
    </row>
    <row r="550" spans="2:65" s="1" customFormat="1">
      <c r="B550" s="39"/>
      <c r="C550" s="61"/>
      <c r="D550" s="202" t="s">
        <v>159</v>
      </c>
      <c r="E550" s="61"/>
      <c r="F550" s="203" t="s">
        <v>942</v>
      </c>
      <c r="G550" s="61"/>
      <c r="H550" s="61"/>
      <c r="I550" s="161"/>
      <c r="J550" s="61"/>
      <c r="K550" s="61"/>
      <c r="L550" s="59"/>
      <c r="M550" s="204"/>
      <c r="N550" s="40"/>
      <c r="O550" s="40"/>
      <c r="P550" s="40"/>
      <c r="Q550" s="40"/>
      <c r="R550" s="40"/>
      <c r="S550" s="40"/>
      <c r="T550" s="76"/>
      <c r="AT550" s="22" t="s">
        <v>159</v>
      </c>
      <c r="AU550" s="22" t="s">
        <v>81</v>
      </c>
    </row>
    <row r="551" spans="2:65" s="1" customFormat="1" ht="14.45" customHeight="1">
      <c r="B551" s="39"/>
      <c r="C551" s="216" t="s">
        <v>944</v>
      </c>
      <c r="D551" s="216" t="s">
        <v>206</v>
      </c>
      <c r="E551" s="217" t="s">
        <v>945</v>
      </c>
      <c r="F551" s="218" t="s">
        <v>946</v>
      </c>
      <c r="G551" s="219" t="s">
        <v>336</v>
      </c>
      <c r="H551" s="220">
        <v>81</v>
      </c>
      <c r="I551" s="221"/>
      <c r="J551" s="222">
        <f>ROUND(I551*H551,2)</f>
        <v>0</v>
      </c>
      <c r="K551" s="218" t="s">
        <v>156</v>
      </c>
      <c r="L551" s="223"/>
      <c r="M551" s="224" t="s">
        <v>21</v>
      </c>
      <c r="N551" s="225" t="s">
        <v>42</v>
      </c>
      <c r="O551" s="40"/>
      <c r="P551" s="199">
        <f>O551*H551</f>
        <v>0</v>
      </c>
      <c r="Q551" s="199">
        <v>2.4000000000000001E-4</v>
      </c>
      <c r="R551" s="199">
        <f>Q551*H551</f>
        <v>1.9439999999999999E-2</v>
      </c>
      <c r="S551" s="199">
        <v>0</v>
      </c>
      <c r="T551" s="200">
        <f>S551*H551</f>
        <v>0</v>
      </c>
      <c r="AR551" s="22" t="s">
        <v>348</v>
      </c>
      <c r="AT551" s="22" t="s">
        <v>206</v>
      </c>
      <c r="AU551" s="22" t="s">
        <v>81</v>
      </c>
      <c r="AY551" s="22" t="s">
        <v>150</v>
      </c>
      <c r="BE551" s="201">
        <f>IF(N551="základní",J551,0)</f>
        <v>0</v>
      </c>
      <c r="BF551" s="201">
        <f>IF(N551="snížená",J551,0)</f>
        <v>0</v>
      </c>
      <c r="BG551" s="201">
        <f>IF(N551="zákl. přenesená",J551,0)</f>
        <v>0</v>
      </c>
      <c r="BH551" s="201">
        <f>IF(N551="sníž. přenesená",J551,0)</f>
        <v>0</v>
      </c>
      <c r="BI551" s="201">
        <f>IF(N551="nulová",J551,0)</f>
        <v>0</v>
      </c>
      <c r="BJ551" s="22" t="s">
        <v>79</v>
      </c>
      <c r="BK551" s="201">
        <f>ROUND(I551*H551,2)</f>
        <v>0</v>
      </c>
      <c r="BL551" s="22" t="s">
        <v>246</v>
      </c>
      <c r="BM551" s="22" t="s">
        <v>947</v>
      </c>
    </row>
    <row r="552" spans="2:65" s="1" customFormat="1">
      <c r="B552" s="39"/>
      <c r="C552" s="61"/>
      <c r="D552" s="202" t="s">
        <v>159</v>
      </c>
      <c r="E552" s="61"/>
      <c r="F552" s="203" t="s">
        <v>946</v>
      </c>
      <c r="G552" s="61"/>
      <c r="H552" s="61"/>
      <c r="I552" s="161"/>
      <c r="J552" s="61"/>
      <c r="K552" s="61"/>
      <c r="L552" s="59"/>
      <c r="M552" s="204"/>
      <c r="N552" s="40"/>
      <c r="O552" s="40"/>
      <c r="P552" s="40"/>
      <c r="Q552" s="40"/>
      <c r="R552" s="40"/>
      <c r="S552" s="40"/>
      <c r="T552" s="76"/>
      <c r="AT552" s="22" t="s">
        <v>159</v>
      </c>
      <c r="AU552" s="22" t="s">
        <v>81</v>
      </c>
    </row>
    <row r="553" spans="2:65" s="1" customFormat="1" ht="14.45" customHeight="1">
      <c r="B553" s="39"/>
      <c r="C553" s="216" t="s">
        <v>948</v>
      </c>
      <c r="D553" s="216" t="s">
        <v>206</v>
      </c>
      <c r="E553" s="217" t="s">
        <v>949</v>
      </c>
      <c r="F553" s="218" t="s">
        <v>950</v>
      </c>
      <c r="G553" s="219" t="s">
        <v>336</v>
      </c>
      <c r="H553" s="220">
        <v>425</v>
      </c>
      <c r="I553" s="221"/>
      <c r="J553" s="222">
        <f>ROUND(I553*H553,2)</f>
        <v>0</v>
      </c>
      <c r="K553" s="218" t="s">
        <v>156</v>
      </c>
      <c r="L553" s="223"/>
      <c r="M553" s="224" t="s">
        <v>21</v>
      </c>
      <c r="N553" s="225" t="s">
        <v>42</v>
      </c>
      <c r="O553" s="40"/>
      <c r="P553" s="199">
        <f>O553*H553</f>
        <v>0</v>
      </c>
      <c r="Q553" s="199">
        <v>2.3000000000000001E-4</v>
      </c>
      <c r="R553" s="199">
        <f>Q553*H553</f>
        <v>9.7750000000000004E-2</v>
      </c>
      <c r="S553" s="199">
        <v>0</v>
      </c>
      <c r="T553" s="200">
        <f>S553*H553</f>
        <v>0</v>
      </c>
      <c r="AR553" s="22" t="s">
        <v>348</v>
      </c>
      <c r="AT553" s="22" t="s">
        <v>206</v>
      </c>
      <c r="AU553" s="22" t="s">
        <v>81</v>
      </c>
      <c r="AY553" s="22" t="s">
        <v>150</v>
      </c>
      <c r="BE553" s="201">
        <f>IF(N553="základní",J553,0)</f>
        <v>0</v>
      </c>
      <c r="BF553" s="201">
        <f>IF(N553="snížená",J553,0)</f>
        <v>0</v>
      </c>
      <c r="BG553" s="201">
        <f>IF(N553="zákl. přenesená",J553,0)</f>
        <v>0</v>
      </c>
      <c r="BH553" s="201">
        <f>IF(N553="sníž. přenesená",J553,0)</f>
        <v>0</v>
      </c>
      <c r="BI553" s="201">
        <f>IF(N553="nulová",J553,0)</f>
        <v>0</v>
      </c>
      <c r="BJ553" s="22" t="s">
        <v>79</v>
      </c>
      <c r="BK553" s="201">
        <f>ROUND(I553*H553,2)</f>
        <v>0</v>
      </c>
      <c r="BL553" s="22" t="s">
        <v>246</v>
      </c>
      <c r="BM553" s="22" t="s">
        <v>951</v>
      </c>
    </row>
    <row r="554" spans="2:65" s="1" customFormat="1">
      <c r="B554" s="39"/>
      <c r="C554" s="61"/>
      <c r="D554" s="202" t="s">
        <v>159</v>
      </c>
      <c r="E554" s="61"/>
      <c r="F554" s="203" t="s">
        <v>950</v>
      </c>
      <c r="G554" s="61"/>
      <c r="H554" s="61"/>
      <c r="I554" s="161"/>
      <c r="J554" s="61"/>
      <c r="K554" s="61"/>
      <c r="L554" s="59"/>
      <c r="M554" s="204"/>
      <c r="N554" s="40"/>
      <c r="O554" s="40"/>
      <c r="P554" s="40"/>
      <c r="Q554" s="40"/>
      <c r="R554" s="40"/>
      <c r="S554" s="40"/>
      <c r="T554" s="76"/>
      <c r="AT554" s="22" t="s">
        <v>159</v>
      </c>
      <c r="AU554" s="22" t="s">
        <v>81</v>
      </c>
    </row>
    <row r="555" spans="2:65" s="1" customFormat="1" ht="22.9" customHeight="1">
      <c r="B555" s="39"/>
      <c r="C555" s="190" t="s">
        <v>952</v>
      </c>
      <c r="D555" s="190" t="s">
        <v>152</v>
      </c>
      <c r="E555" s="191" t="s">
        <v>953</v>
      </c>
      <c r="F555" s="192" t="s">
        <v>954</v>
      </c>
      <c r="G555" s="193" t="s">
        <v>197</v>
      </c>
      <c r="H555" s="194">
        <v>1.032</v>
      </c>
      <c r="I555" s="195"/>
      <c r="J555" s="196">
        <f>ROUND(I555*H555,2)</f>
        <v>0</v>
      </c>
      <c r="K555" s="192" t="s">
        <v>156</v>
      </c>
      <c r="L555" s="59"/>
      <c r="M555" s="197" t="s">
        <v>21</v>
      </c>
      <c r="N555" s="198" t="s">
        <v>42</v>
      </c>
      <c r="O555" s="40"/>
      <c r="P555" s="199">
        <f>O555*H555</f>
        <v>0</v>
      </c>
      <c r="Q555" s="199">
        <v>0</v>
      </c>
      <c r="R555" s="199">
        <f>Q555*H555</f>
        <v>0</v>
      </c>
      <c r="S555" s="199">
        <v>0</v>
      </c>
      <c r="T555" s="200">
        <f>S555*H555</f>
        <v>0</v>
      </c>
      <c r="AR555" s="22" t="s">
        <v>246</v>
      </c>
      <c r="AT555" s="22" t="s">
        <v>152</v>
      </c>
      <c r="AU555" s="22" t="s">
        <v>81</v>
      </c>
      <c r="AY555" s="22" t="s">
        <v>150</v>
      </c>
      <c r="BE555" s="201">
        <f>IF(N555="základní",J555,0)</f>
        <v>0</v>
      </c>
      <c r="BF555" s="201">
        <f>IF(N555="snížená",J555,0)</f>
        <v>0</v>
      </c>
      <c r="BG555" s="201">
        <f>IF(N555="zákl. přenesená",J555,0)</f>
        <v>0</v>
      </c>
      <c r="BH555" s="201">
        <f>IF(N555="sníž. přenesená",J555,0)</f>
        <v>0</v>
      </c>
      <c r="BI555" s="201">
        <f>IF(N555="nulová",J555,0)</f>
        <v>0</v>
      </c>
      <c r="BJ555" s="22" t="s">
        <v>79</v>
      </c>
      <c r="BK555" s="201">
        <f>ROUND(I555*H555,2)</f>
        <v>0</v>
      </c>
      <c r="BL555" s="22" t="s">
        <v>246</v>
      </c>
      <c r="BM555" s="22" t="s">
        <v>955</v>
      </c>
    </row>
    <row r="556" spans="2:65" s="1" customFormat="1">
      <c r="B556" s="39"/>
      <c r="C556" s="61"/>
      <c r="D556" s="202" t="s">
        <v>159</v>
      </c>
      <c r="E556" s="61"/>
      <c r="F556" s="203" t="s">
        <v>956</v>
      </c>
      <c r="G556" s="61"/>
      <c r="H556" s="61"/>
      <c r="I556" s="161"/>
      <c r="J556" s="61"/>
      <c r="K556" s="61"/>
      <c r="L556" s="59"/>
      <c r="M556" s="204"/>
      <c r="N556" s="40"/>
      <c r="O556" s="40"/>
      <c r="P556" s="40"/>
      <c r="Q556" s="40"/>
      <c r="R556" s="40"/>
      <c r="S556" s="40"/>
      <c r="T556" s="76"/>
      <c r="AT556" s="22" t="s">
        <v>159</v>
      </c>
      <c r="AU556" s="22" t="s">
        <v>81</v>
      </c>
    </row>
    <row r="557" spans="2:65" s="10" customFormat="1" ht="29.85" customHeight="1">
      <c r="B557" s="174"/>
      <c r="C557" s="175"/>
      <c r="D557" s="176" t="s">
        <v>70</v>
      </c>
      <c r="E557" s="188" t="s">
        <v>957</v>
      </c>
      <c r="F557" s="188" t="s">
        <v>958</v>
      </c>
      <c r="G557" s="175"/>
      <c r="H557" s="175"/>
      <c r="I557" s="178"/>
      <c r="J557" s="189">
        <f>BK557</f>
        <v>0</v>
      </c>
      <c r="K557" s="175"/>
      <c r="L557" s="180"/>
      <c r="M557" s="181"/>
      <c r="N557" s="182"/>
      <c r="O557" s="182"/>
      <c r="P557" s="183">
        <f>SUM(P558:P563)</f>
        <v>0</v>
      </c>
      <c r="Q557" s="182"/>
      <c r="R557" s="183">
        <f>SUM(R558:R563)</f>
        <v>1.508E-2</v>
      </c>
      <c r="S557" s="182"/>
      <c r="T557" s="184">
        <f>SUM(T558:T563)</f>
        <v>0</v>
      </c>
      <c r="AR557" s="185" t="s">
        <v>81</v>
      </c>
      <c r="AT557" s="186" t="s">
        <v>70</v>
      </c>
      <c r="AU557" s="186" t="s">
        <v>79</v>
      </c>
      <c r="AY557" s="185" t="s">
        <v>150</v>
      </c>
      <c r="BK557" s="187">
        <f>SUM(BK558:BK563)</f>
        <v>0</v>
      </c>
    </row>
    <row r="558" spans="2:65" s="1" customFormat="1" ht="14.45" customHeight="1">
      <c r="B558" s="39"/>
      <c r="C558" s="190" t="s">
        <v>959</v>
      </c>
      <c r="D558" s="190" t="s">
        <v>152</v>
      </c>
      <c r="E558" s="191" t="s">
        <v>960</v>
      </c>
      <c r="F558" s="192" t="s">
        <v>961</v>
      </c>
      <c r="G558" s="193" t="s">
        <v>336</v>
      </c>
      <c r="H558" s="194">
        <v>4</v>
      </c>
      <c r="I558" s="195"/>
      <c r="J558" s="196">
        <f>ROUND(I558*H558,2)</f>
        <v>0</v>
      </c>
      <c r="K558" s="192" t="s">
        <v>156</v>
      </c>
      <c r="L558" s="59"/>
      <c r="M558" s="197" t="s">
        <v>21</v>
      </c>
      <c r="N558" s="198" t="s">
        <v>42</v>
      </c>
      <c r="O558" s="40"/>
      <c r="P558" s="199">
        <f>O558*H558</f>
        <v>0</v>
      </c>
      <c r="Q558" s="199">
        <v>2.2699999999999999E-3</v>
      </c>
      <c r="R558" s="199">
        <f>Q558*H558</f>
        <v>9.0799999999999995E-3</v>
      </c>
      <c r="S558" s="199">
        <v>0</v>
      </c>
      <c r="T558" s="200">
        <f>S558*H558</f>
        <v>0</v>
      </c>
      <c r="AR558" s="22" t="s">
        <v>246</v>
      </c>
      <c r="AT558" s="22" t="s">
        <v>152</v>
      </c>
      <c r="AU558" s="22" t="s">
        <v>81</v>
      </c>
      <c r="AY558" s="22" t="s">
        <v>150</v>
      </c>
      <c r="BE558" s="201">
        <f>IF(N558="základní",J558,0)</f>
        <v>0</v>
      </c>
      <c r="BF558" s="201">
        <f>IF(N558="snížená",J558,0)</f>
        <v>0</v>
      </c>
      <c r="BG558" s="201">
        <f>IF(N558="zákl. přenesená",J558,0)</f>
        <v>0</v>
      </c>
      <c r="BH558" s="201">
        <f>IF(N558="sníž. přenesená",J558,0)</f>
        <v>0</v>
      </c>
      <c r="BI558" s="201">
        <f>IF(N558="nulová",J558,0)</f>
        <v>0</v>
      </c>
      <c r="BJ558" s="22" t="s">
        <v>79</v>
      </c>
      <c r="BK558" s="201">
        <f>ROUND(I558*H558,2)</f>
        <v>0</v>
      </c>
      <c r="BL558" s="22" t="s">
        <v>246</v>
      </c>
      <c r="BM558" s="22" t="s">
        <v>962</v>
      </c>
    </row>
    <row r="559" spans="2:65" s="1" customFormat="1">
      <c r="B559" s="39"/>
      <c r="C559" s="61"/>
      <c r="D559" s="202" t="s">
        <v>159</v>
      </c>
      <c r="E559" s="61"/>
      <c r="F559" s="203" t="s">
        <v>963</v>
      </c>
      <c r="G559" s="61"/>
      <c r="H559" s="61"/>
      <c r="I559" s="161"/>
      <c r="J559" s="61"/>
      <c r="K559" s="61"/>
      <c r="L559" s="59"/>
      <c r="M559" s="204"/>
      <c r="N559" s="40"/>
      <c r="O559" s="40"/>
      <c r="P559" s="40"/>
      <c r="Q559" s="40"/>
      <c r="R559" s="40"/>
      <c r="S559" s="40"/>
      <c r="T559" s="76"/>
      <c r="AT559" s="22" t="s">
        <v>159</v>
      </c>
      <c r="AU559" s="22" t="s">
        <v>81</v>
      </c>
    </row>
    <row r="560" spans="2:65" s="1" customFormat="1" ht="22.9" customHeight="1">
      <c r="B560" s="39"/>
      <c r="C560" s="190" t="s">
        <v>964</v>
      </c>
      <c r="D560" s="190" t="s">
        <v>152</v>
      </c>
      <c r="E560" s="191" t="s">
        <v>965</v>
      </c>
      <c r="F560" s="192" t="s">
        <v>966</v>
      </c>
      <c r="G560" s="193" t="s">
        <v>214</v>
      </c>
      <c r="H560" s="194">
        <v>4</v>
      </c>
      <c r="I560" s="195"/>
      <c r="J560" s="196">
        <f>ROUND(I560*H560,2)</f>
        <v>0</v>
      </c>
      <c r="K560" s="192" t="s">
        <v>156</v>
      </c>
      <c r="L560" s="59"/>
      <c r="M560" s="197" t="s">
        <v>21</v>
      </c>
      <c r="N560" s="198" t="s">
        <v>42</v>
      </c>
      <c r="O560" s="40"/>
      <c r="P560" s="199">
        <f>O560*H560</f>
        <v>0</v>
      </c>
      <c r="Q560" s="199">
        <v>1.5E-3</v>
      </c>
      <c r="R560" s="199">
        <f>Q560*H560</f>
        <v>6.0000000000000001E-3</v>
      </c>
      <c r="S560" s="199">
        <v>0</v>
      </c>
      <c r="T560" s="200">
        <f>S560*H560</f>
        <v>0</v>
      </c>
      <c r="AR560" s="22" t="s">
        <v>246</v>
      </c>
      <c r="AT560" s="22" t="s">
        <v>152</v>
      </c>
      <c r="AU560" s="22" t="s">
        <v>81</v>
      </c>
      <c r="AY560" s="22" t="s">
        <v>150</v>
      </c>
      <c r="BE560" s="201">
        <f>IF(N560="základní",J560,0)</f>
        <v>0</v>
      </c>
      <c r="BF560" s="201">
        <f>IF(N560="snížená",J560,0)</f>
        <v>0</v>
      </c>
      <c r="BG560" s="201">
        <f>IF(N560="zákl. přenesená",J560,0)</f>
        <v>0</v>
      </c>
      <c r="BH560" s="201">
        <f>IF(N560="sníž. přenesená",J560,0)</f>
        <v>0</v>
      </c>
      <c r="BI560" s="201">
        <f>IF(N560="nulová",J560,0)</f>
        <v>0</v>
      </c>
      <c r="BJ560" s="22" t="s">
        <v>79</v>
      </c>
      <c r="BK560" s="201">
        <f>ROUND(I560*H560,2)</f>
        <v>0</v>
      </c>
      <c r="BL560" s="22" t="s">
        <v>246</v>
      </c>
      <c r="BM560" s="22" t="s">
        <v>967</v>
      </c>
    </row>
    <row r="561" spans="2:65" s="1" customFormat="1">
      <c r="B561" s="39"/>
      <c r="C561" s="61"/>
      <c r="D561" s="202" t="s">
        <v>159</v>
      </c>
      <c r="E561" s="61"/>
      <c r="F561" s="203" t="s">
        <v>968</v>
      </c>
      <c r="G561" s="61"/>
      <c r="H561" s="61"/>
      <c r="I561" s="161"/>
      <c r="J561" s="61"/>
      <c r="K561" s="61"/>
      <c r="L561" s="59"/>
      <c r="M561" s="204"/>
      <c r="N561" s="40"/>
      <c r="O561" s="40"/>
      <c r="P561" s="40"/>
      <c r="Q561" s="40"/>
      <c r="R561" s="40"/>
      <c r="S561" s="40"/>
      <c r="T561" s="76"/>
      <c r="AT561" s="22" t="s">
        <v>159</v>
      </c>
      <c r="AU561" s="22" t="s">
        <v>81</v>
      </c>
    </row>
    <row r="562" spans="2:65" s="1" customFormat="1" ht="14.45" customHeight="1">
      <c r="B562" s="39"/>
      <c r="C562" s="190" t="s">
        <v>969</v>
      </c>
      <c r="D562" s="190" t="s">
        <v>152</v>
      </c>
      <c r="E562" s="191" t="s">
        <v>970</v>
      </c>
      <c r="F562" s="192" t="s">
        <v>971</v>
      </c>
      <c r="G562" s="193" t="s">
        <v>336</v>
      </c>
      <c r="H562" s="194">
        <v>12</v>
      </c>
      <c r="I562" s="195"/>
      <c r="J562" s="196">
        <f>ROUND(I562*H562,2)</f>
        <v>0</v>
      </c>
      <c r="K562" s="192" t="s">
        <v>156</v>
      </c>
      <c r="L562" s="59"/>
      <c r="M562" s="197" t="s">
        <v>21</v>
      </c>
      <c r="N562" s="198" t="s">
        <v>42</v>
      </c>
      <c r="O562" s="40"/>
      <c r="P562" s="199">
        <f>O562*H562</f>
        <v>0</v>
      </c>
      <c r="Q562" s="199">
        <v>0</v>
      </c>
      <c r="R562" s="199">
        <f>Q562*H562</f>
        <v>0</v>
      </c>
      <c r="S562" s="199">
        <v>0</v>
      </c>
      <c r="T562" s="200">
        <f>S562*H562</f>
        <v>0</v>
      </c>
      <c r="AR562" s="22" t="s">
        <v>246</v>
      </c>
      <c r="AT562" s="22" t="s">
        <v>152</v>
      </c>
      <c r="AU562" s="22" t="s">
        <v>81</v>
      </c>
      <c r="AY562" s="22" t="s">
        <v>150</v>
      </c>
      <c r="BE562" s="201">
        <f>IF(N562="základní",J562,0)</f>
        <v>0</v>
      </c>
      <c r="BF562" s="201">
        <f>IF(N562="snížená",J562,0)</f>
        <v>0</v>
      </c>
      <c r="BG562" s="201">
        <f>IF(N562="zákl. přenesená",J562,0)</f>
        <v>0</v>
      </c>
      <c r="BH562" s="201">
        <f>IF(N562="sníž. přenesená",J562,0)</f>
        <v>0</v>
      </c>
      <c r="BI562" s="201">
        <f>IF(N562="nulová",J562,0)</f>
        <v>0</v>
      </c>
      <c r="BJ562" s="22" t="s">
        <v>79</v>
      </c>
      <c r="BK562" s="201">
        <f>ROUND(I562*H562,2)</f>
        <v>0</v>
      </c>
      <c r="BL562" s="22" t="s">
        <v>246</v>
      </c>
      <c r="BM562" s="22" t="s">
        <v>972</v>
      </c>
    </row>
    <row r="563" spans="2:65" s="1" customFormat="1">
      <c r="B563" s="39"/>
      <c r="C563" s="61"/>
      <c r="D563" s="202" t="s">
        <v>159</v>
      </c>
      <c r="E563" s="61"/>
      <c r="F563" s="203" t="s">
        <v>973</v>
      </c>
      <c r="G563" s="61"/>
      <c r="H563" s="61"/>
      <c r="I563" s="161"/>
      <c r="J563" s="61"/>
      <c r="K563" s="61"/>
      <c r="L563" s="59"/>
      <c r="M563" s="204"/>
      <c r="N563" s="40"/>
      <c r="O563" s="40"/>
      <c r="P563" s="40"/>
      <c r="Q563" s="40"/>
      <c r="R563" s="40"/>
      <c r="S563" s="40"/>
      <c r="T563" s="76"/>
      <c r="AT563" s="22" t="s">
        <v>159</v>
      </c>
      <c r="AU563" s="22" t="s">
        <v>81</v>
      </c>
    </row>
    <row r="564" spans="2:65" s="10" customFormat="1" ht="29.85" customHeight="1">
      <c r="B564" s="174"/>
      <c r="C564" s="175"/>
      <c r="D564" s="176" t="s">
        <v>70</v>
      </c>
      <c r="E564" s="188" t="s">
        <v>974</v>
      </c>
      <c r="F564" s="188" t="s">
        <v>975</v>
      </c>
      <c r="G564" s="175"/>
      <c r="H564" s="175"/>
      <c r="I564" s="178"/>
      <c r="J564" s="189">
        <f>BK564</f>
        <v>0</v>
      </c>
      <c r="K564" s="175"/>
      <c r="L564" s="180"/>
      <c r="M564" s="181"/>
      <c r="N564" s="182"/>
      <c r="O564" s="182"/>
      <c r="P564" s="183">
        <f>SUM(P565:P566)</f>
        <v>0</v>
      </c>
      <c r="Q564" s="182"/>
      <c r="R564" s="183">
        <f>SUM(R565:R566)</f>
        <v>0</v>
      </c>
      <c r="S564" s="182"/>
      <c r="T564" s="184">
        <f>SUM(T565:T566)</f>
        <v>0</v>
      </c>
      <c r="AR564" s="185" t="s">
        <v>81</v>
      </c>
      <c r="AT564" s="186" t="s">
        <v>70</v>
      </c>
      <c r="AU564" s="186" t="s">
        <v>79</v>
      </c>
      <c r="AY564" s="185" t="s">
        <v>150</v>
      </c>
      <c r="BK564" s="187">
        <f>SUM(BK565:BK566)</f>
        <v>0</v>
      </c>
    </row>
    <row r="565" spans="2:65" s="1" customFormat="1" ht="14.45" customHeight="1">
      <c r="B565" s="39"/>
      <c r="C565" s="190" t="s">
        <v>976</v>
      </c>
      <c r="D565" s="190" t="s">
        <v>152</v>
      </c>
      <c r="E565" s="191" t="s">
        <v>977</v>
      </c>
      <c r="F565" s="192" t="s">
        <v>978</v>
      </c>
      <c r="G565" s="193" t="s">
        <v>979</v>
      </c>
      <c r="H565" s="194">
        <v>1</v>
      </c>
      <c r="I565" s="195"/>
      <c r="J565" s="196">
        <f>ROUND(I565*H565,2)</f>
        <v>0</v>
      </c>
      <c r="K565" s="192" t="s">
        <v>21</v>
      </c>
      <c r="L565" s="59"/>
      <c r="M565" s="197" t="s">
        <v>21</v>
      </c>
      <c r="N565" s="198" t="s">
        <v>42</v>
      </c>
      <c r="O565" s="40"/>
      <c r="P565" s="199">
        <f>O565*H565</f>
        <v>0</v>
      </c>
      <c r="Q565" s="199">
        <v>0</v>
      </c>
      <c r="R565" s="199">
        <f>Q565*H565</f>
        <v>0</v>
      </c>
      <c r="S565" s="199">
        <v>0</v>
      </c>
      <c r="T565" s="200">
        <f>S565*H565</f>
        <v>0</v>
      </c>
      <c r="AR565" s="22" t="s">
        <v>246</v>
      </c>
      <c r="AT565" s="22" t="s">
        <v>152</v>
      </c>
      <c r="AU565" s="22" t="s">
        <v>81</v>
      </c>
      <c r="AY565" s="22" t="s">
        <v>150</v>
      </c>
      <c r="BE565" s="201">
        <f>IF(N565="základní",J565,0)</f>
        <v>0</v>
      </c>
      <c r="BF565" s="201">
        <f>IF(N565="snížená",J565,0)</f>
        <v>0</v>
      </c>
      <c r="BG565" s="201">
        <f>IF(N565="zákl. přenesená",J565,0)</f>
        <v>0</v>
      </c>
      <c r="BH565" s="201">
        <f>IF(N565="sníž. přenesená",J565,0)</f>
        <v>0</v>
      </c>
      <c r="BI565" s="201">
        <f>IF(N565="nulová",J565,0)</f>
        <v>0</v>
      </c>
      <c r="BJ565" s="22" t="s">
        <v>79</v>
      </c>
      <c r="BK565" s="201">
        <f>ROUND(I565*H565,2)</f>
        <v>0</v>
      </c>
      <c r="BL565" s="22" t="s">
        <v>246</v>
      </c>
      <c r="BM565" s="22" t="s">
        <v>980</v>
      </c>
    </row>
    <row r="566" spans="2:65" s="1" customFormat="1">
      <c r="B566" s="39"/>
      <c r="C566" s="61"/>
      <c r="D566" s="202" t="s">
        <v>159</v>
      </c>
      <c r="E566" s="61"/>
      <c r="F566" s="203" t="s">
        <v>978</v>
      </c>
      <c r="G566" s="61"/>
      <c r="H566" s="61"/>
      <c r="I566" s="161"/>
      <c r="J566" s="61"/>
      <c r="K566" s="61"/>
      <c r="L566" s="59"/>
      <c r="M566" s="204"/>
      <c r="N566" s="40"/>
      <c r="O566" s="40"/>
      <c r="P566" s="40"/>
      <c r="Q566" s="40"/>
      <c r="R566" s="40"/>
      <c r="S566" s="40"/>
      <c r="T566" s="76"/>
      <c r="AT566" s="22" t="s">
        <v>159</v>
      </c>
      <c r="AU566" s="22" t="s">
        <v>81</v>
      </c>
    </row>
    <row r="567" spans="2:65" s="10" customFormat="1" ht="29.85" customHeight="1">
      <c r="B567" s="174"/>
      <c r="C567" s="175"/>
      <c r="D567" s="176" t="s">
        <v>70</v>
      </c>
      <c r="E567" s="188" t="s">
        <v>981</v>
      </c>
      <c r="F567" s="188" t="s">
        <v>982</v>
      </c>
      <c r="G567" s="175"/>
      <c r="H567" s="175"/>
      <c r="I567" s="178"/>
      <c r="J567" s="189">
        <f>BK567</f>
        <v>0</v>
      </c>
      <c r="K567" s="175"/>
      <c r="L567" s="180"/>
      <c r="M567" s="181"/>
      <c r="N567" s="182"/>
      <c r="O567" s="182"/>
      <c r="P567" s="183">
        <f>SUM(P568:P578)</f>
        <v>0</v>
      </c>
      <c r="Q567" s="182"/>
      <c r="R567" s="183">
        <f>SUM(R568:R578)</f>
        <v>2.0910000000000002E-2</v>
      </c>
      <c r="S567" s="182"/>
      <c r="T567" s="184">
        <f>SUM(T568:T578)</f>
        <v>1.9099999999999999E-2</v>
      </c>
      <c r="AR567" s="185" t="s">
        <v>81</v>
      </c>
      <c r="AT567" s="186" t="s">
        <v>70</v>
      </c>
      <c r="AU567" s="186" t="s">
        <v>79</v>
      </c>
      <c r="AY567" s="185" t="s">
        <v>150</v>
      </c>
      <c r="BK567" s="187">
        <f>SUM(BK568:BK578)</f>
        <v>0</v>
      </c>
    </row>
    <row r="568" spans="2:65" s="1" customFormat="1" ht="14.45" customHeight="1">
      <c r="B568" s="39"/>
      <c r="C568" s="190" t="s">
        <v>983</v>
      </c>
      <c r="D568" s="190" t="s">
        <v>152</v>
      </c>
      <c r="E568" s="191" t="s">
        <v>984</v>
      </c>
      <c r="F568" s="192" t="s">
        <v>985</v>
      </c>
      <c r="G568" s="193" t="s">
        <v>214</v>
      </c>
      <c r="H568" s="194">
        <v>1</v>
      </c>
      <c r="I568" s="195"/>
      <c r="J568" s="196">
        <f>ROUND(I568*H568,2)</f>
        <v>0</v>
      </c>
      <c r="K568" s="192" t="s">
        <v>156</v>
      </c>
      <c r="L568" s="59"/>
      <c r="M568" s="197" t="s">
        <v>21</v>
      </c>
      <c r="N568" s="198" t="s">
        <v>42</v>
      </c>
      <c r="O568" s="40"/>
      <c r="P568" s="199">
        <f>O568*H568</f>
        <v>0</v>
      </c>
      <c r="Q568" s="199">
        <v>0</v>
      </c>
      <c r="R568" s="199">
        <f>Q568*H568</f>
        <v>0</v>
      </c>
      <c r="S568" s="199">
        <v>0</v>
      </c>
      <c r="T568" s="200">
        <f>S568*H568</f>
        <v>0</v>
      </c>
      <c r="AR568" s="22" t="s">
        <v>246</v>
      </c>
      <c r="AT568" s="22" t="s">
        <v>152</v>
      </c>
      <c r="AU568" s="22" t="s">
        <v>81</v>
      </c>
      <c r="AY568" s="22" t="s">
        <v>150</v>
      </c>
      <c r="BE568" s="201">
        <f>IF(N568="základní",J568,0)</f>
        <v>0</v>
      </c>
      <c r="BF568" s="201">
        <f>IF(N568="snížená",J568,0)</f>
        <v>0</v>
      </c>
      <c r="BG568" s="201">
        <f>IF(N568="zákl. přenesená",J568,0)</f>
        <v>0</v>
      </c>
      <c r="BH568" s="201">
        <f>IF(N568="sníž. přenesená",J568,0)</f>
        <v>0</v>
      </c>
      <c r="BI568" s="201">
        <f>IF(N568="nulová",J568,0)</f>
        <v>0</v>
      </c>
      <c r="BJ568" s="22" t="s">
        <v>79</v>
      </c>
      <c r="BK568" s="201">
        <f>ROUND(I568*H568,2)</f>
        <v>0</v>
      </c>
      <c r="BL568" s="22" t="s">
        <v>246</v>
      </c>
      <c r="BM568" s="22" t="s">
        <v>986</v>
      </c>
    </row>
    <row r="569" spans="2:65" s="1" customFormat="1" ht="27">
      <c r="B569" s="39"/>
      <c r="C569" s="61"/>
      <c r="D569" s="202" t="s">
        <v>159</v>
      </c>
      <c r="E569" s="61"/>
      <c r="F569" s="203" t="s">
        <v>987</v>
      </c>
      <c r="G569" s="61"/>
      <c r="H569" s="61"/>
      <c r="I569" s="161"/>
      <c r="J569" s="61"/>
      <c r="K569" s="61"/>
      <c r="L569" s="59"/>
      <c r="M569" s="204"/>
      <c r="N569" s="40"/>
      <c r="O569" s="40"/>
      <c r="P569" s="40"/>
      <c r="Q569" s="40"/>
      <c r="R569" s="40"/>
      <c r="S569" s="40"/>
      <c r="T569" s="76"/>
      <c r="AT569" s="22" t="s">
        <v>159</v>
      </c>
      <c r="AU569" s="22" t="s">
        <v>81</v>
      </c>
    </row>
    <row r="570" spans="2:65" s="1" customFormat="1" ht="14.45" customHeight="1">
      <c r="B570" s="39"/>
      <c r="C570" s="216" t="s">
        <v>523</v>
      </c>
      <c r="D570" s="216" t="s">
        <v>206</v>
      </c>
      <c r="E570" s="217" t="s">
        <v>988</v>
      </c>
      <c r="F570" s="218" t="s">
        <v>989</v>
      </c>
      <c r="G570" s="219" t="s">
        <v>214</v>
      </c>
      <c r="H570" s="220">
        <v>1</v>
      </c>
      <c r="I570" s="221"/>
      <c r="J570" s="222">
        <f>ROUND(I570*H570,2)</f>
        <v>0</v>
      </c>
      <c r="K570" s="218" t="s">
        <v>21</v>
      </c>
      <c r="L570" s="223"/>
      <c r="M570" s="224" t="s">
        <v>21</v>
      </c>
      <c r="N570" s="225" t="s">
        <v>42</v>
      </c>
      <c r="O570" s="40"/>
      <c r="P570" s="199">
        <f>O570*H570</f>
        <v>0</v>
      </c>
      <c r="Q570" s="199">
        <v>7.9000000000000008E-3</v>
      </c>
      <c r="R570" s="199">
        <f>Q570*H570</f>
        <v>7.9000000000000008E-3</v>
      </c>
      <c r="S570" s="199">
        <v>0</v>
      </c>
      <c r="T570" s="200">
        <f>S570*H570</f>
        <v>0</v>
      </c>
      <c r="AR570" s="22" t="s">
        <v>348</v>
      </c>
      <c r="AT570" s="22" t="s">
        <v>206</v>
      </c>
      <c r="AU570" s="22" t="s">
        <v>81</v>
      </c>
      <c r="AY570" s="22" t="s">
        <v>150</v>
      </c>
      <c r="BE570" s="201">
        <f>IF(N570="základní",J570,0)</f>
        <v>0</v>
      </c>
      <c r="BF570" s="201">
        <f>IF(N570="snížená",J570,0)</f>
        <v>0</v>
      </c>
      <c r="BG570" s="201">
        <f>IF(N570="zákl. přenesená",J570,0)</f>
        <v>0</v>
      </c>
      <c r="BH570" s="201">
        <f>IF(N570="sníž. přenesená",J570,0)</f>
        <v>0</v>
      </c>
      <c r="BI570" s="201">
        <f>IF(N570="nulová",J570,0)</f>
        <v>0</v>
      </c>
      <c r="BJ570" s="22" t="s">
        <v>79</v>
      </c>
      <c r="BK570" s="201">
        <f>ROUND(I570*H570,2)</f>
        <v>0</v>
      </c>
      <c r="BL570" s="22" t="s">
        <v>246</v>
      </c>
      <c r="BM570" s="22" t="s">
        <v>990</v>
      </c>
    </row>
    <row r="571" spans="2:65" s="1" customFormat="1">
      <c r="B571" s="39"/>
      <c r="C571" s="61"/>
      <c r="D571" s="202" t="s">
        <v>159</v>
      </c>
      <c r="E571" s="61"/>
      <c r="F571" s="203" t="s">
        <v>989</v>
      </c>
      <c r="G571" s="61"/>
      <c r="H571" s="61"/>
      <c r="I571" s="161"/>
      <c r="J571" s="61"/>
      <c r="K571" s="61"/>
      <c r="L571" s="59"/>
      <c r="M571" s="204"/>
      <c r="N571" s="40"/>
      <c r="O571" s="40"/>
      <c r="P571" s="40"/>
      <c r="Q571" s="40"/>
      <c r="R571" s="40"/>
      <c r="S571" s="40"/>
      <c r="T571" s="76"/>
      <c r="AT571" s="22" t="s">
        <v>159</v>
      </c>
      <c r="AU571" s="22" t="s">
        <v>81</v>
      </c>
    </row>
    <row r="572" spans="2:65" s="1" customFormat="1" ht="14.45" customHeight="1">
      <c r="B572" s="39"/>
      <c r="C572" s="190" t="s">
        <v>991</v>
      </c>
      <c r="D572" s="190" t="s">
        <v>152</v>
      </c>
      <c r="E572" s="191" t="s">
        <v>992</v>
      </c>
      <c r="F572" s="192" t="s">
        <v>993</v>
      </c>
      <c r="G572" s="193" t="s">
        <v>214</v>
      </c>
      <c r="H572" s="194">
        <v>1</v>
      </c>
      <c r="I572" s="195"/>
      <c r="J572" s="196">
        <f>ROUND(I572*H572,2)</f>
        <v>0</v>
      </c>
      <c r="K572" s="192" t="s">
        <v>21</v>
      </c>
      <c r="L572" s="59"/>
      <c r="M572" s="197" t="s">
        <v>21</v>
      </c>
      <c r="N572" s="198" t="s">
        <v>42</v>
      </c>
      <c r="O572" s="40"/>
      <c r="P572" s="199">
        <f>O572*H572</f>
        <v>0</v>
      </c>
      <c r="Q572" s="199">
        <v>0</v>
      </c>
      <c r="R572" s="199">
        <f>Q572*H572</f>
        <v>0</v>
      </c>
      <c r="S572" s="199">
        <v>0</v>
      </c>
      <c r="T572" s="200">
        <f>S572*H572</f>
        <v>0</v>
      </c>
      <c r="AR572" s="22" t="s">
        <v>246</v>
      </c>
      <c r="AT572" s="22" t="s">
        <v>152</v>
      </c>
      <c r="AU572" s="22" t="s">
        <v>81</v>
      </c>
      <c r="AY572" s="22" t="s">
        <v>150</v>
      </c>
      <c r="BE572" s="201">
        <f>IF(N572="základní",J572,0)</f>
        <v>0</v>
      </c>
      <c r="BF572" s="201">
        <f>IF(N572="snížená",J572,0)</f>
        <v>0</v>
      </c>
      <c r="BG572" s="201">
        <f>IF(N572="zákl. přenesená",J572,0)</f>
        <v>0</v>
      </c>
      <c r="BH572" s="201">
        <f>IF(N572="sníž. přenesená",J572,0)</f>
        <v>0</v>
      </c>
      <c r="BI572" s="201">
        <f>IF(N572="nulová",J572,0)</f>
        <v>0</v>
      </c>
      <c r="BJ572" s="22" t="s">
        <v>79</v>
      </c>
      <c r="BK572" s="201">
        <f>ROUND(I572*H572,2)</f>
        <v>0</v>
      </c>
      <c r="BL572" s="22" t="s">
        <v>246</v>
      </c>
      <c r="BM572" s="22" t="s">
        <v>994</v>
      </c>
    </row>
    <row r="573" spans="2:65" s="1" customFormat="1">
      <c r="B573" s="39"/>
      <c r="C573" s="61"/>
      <c r="D573" s="202" t="s">
        <v>159</v>
      </c>
      <c r="E573" s="61"/>
      <c r="F573" s="203" t="s">
        <v>993</v>
      </c>
      <c r="G573" s="61"/>
      <c r="H573" s="61"/>
      <c r="I573" s="161"/>
      <c r="J573" s="61"/>
      <c r="K573" s="61"/>
      <c r="L573" s="59"/>
      <c r="M573" s="204"/>
      <c r="N573" s="40"/>
      <c r="O573" s="40"/>
      <c r="P573" s="40"/>
      <c r="Q573" s="40"/>
      <c r="R573" s="40"/>
      <c r="S573" s="40"/>
      <c r="T573" s="76"/>
      <c r="AT573" s="22" t="s">
        <v>159</v>
      </c>
      <c r="AU573" s="22" t="s">
        <v>81</v>
      </c>
    </row>
    <row r="574" spans="2:65" s="1" customFormat="1" ht="14.45" customHeight="1">
      <c r="B574" s="39"/>
      <c r="C574" s="190" t="s">
        <v>995</v>
      </c>
      <c r="D574" s="190" t="s">
        <v>152</v>
      </c>
      <c r="E574" s="191" t="s">
        <v>996</v>
      </c>
      <c r="F574" s="192" t="s">
        <v>997</v>
      </c>
      <c r="G574" s="193" t="s">
        <v>336</v>
      </c>
      <c r="H574" s="194">
        <v>1</v>
      </c>
      <c r="I574" s="195"/>
      <c r="J574" s="196">
        <f>ROUND(I574*H574,2)</f>
        <v>0</v>
      </c>
      <c r="K574" s="192" t="s">
        <v>156</v>
      </c>
      <c r="L574" s="59"/>
      <c r="M574" s="197" t="s">
        <v>21</v>
      </c>
      <c r="N574" s="198" t="s">
        <v>42</v>
      </c>
      <c r="O574" s="40"/>
      <c r="P574" s="199">
        <f>O574*H574</f>
        <v>0</v>
      </c>
      <c r="Q574" s="199">
        <v>1.3010000000000001E-2</v>
      </c>
      <c r="R574" s="199">
        <f>Q574*H574</f>
        <v>1.3010000000000001E-2</v>
      </c>
      <c r="S574" s="199">
        <v>0</v>
      </c>
      <c r="T574" s="200">
        <f>S574*H574</f>
        <v>0</v>
      </c>
      <c r="AR574" s="22" t="s">
        <v>246</v>
      </c>
      <c r="AT574" s="22" t="s">
        <v>152</v>
      </c>
      <c r="AU574" s="22" t="s">
        <v>81</v>
      </c>
      <c r="AY574" s="22" t="s">
        <v>150</v>
      </c>
      <c r="BE574" s="201">
        <f>IF(N574="základní",J574,0)</f>
        <v>0</v>
      </c>
      <c r="BF574" s="201">
        <f>IF(N574="snížená",J574,0)</f>
        <v>0</v>
      </c>
      <c r="BG574" s="201">
        <f>IF(N574="zákl. přenesená",J574,0)</f>
        <v>0</v>
      </c>
      <c r="BH574" s="201">
        <f>IF(N574="sníž. přenesená",J574,0)</f>
        <v>0</v>
      </c>
      <c r="BI574" s="201">
        <f>IF(N574="nulová",J574,0)</f>
        <v>0</v>
      </c>
      <c r="BJ574" s="22" t="s">
        <v>79</v>
      </c>
      <c r="BK574" s="201">
        <f>ROUND(I574*H574,2)</f>
        <v>0</v>
      </c>
      <c r="BL574" s="22" t="s">
        <v>246</v>
      </c>
      <c r="BM574" s="22" t="s">
        <v>998</v>
      </c>
    </row>
    <row r="575" spans="2:65" s="1" customFormat="1" ht="27">
      <c r="B575" s="39"/>
      <c r="C575" s="61"/>
      <c r="D575" s="202" t="s">
        <v>159</v>
      </c>
      <c r="E575" s="61"/>
      <c r="F575" s="203" t="s">
        <v>999</v>
      </c>
      <c r="G575" s="61"/>
      <c r="H575" s="61"/>
      <c r="I575" s="161"/>
      <c r="J575" s="61"/>
      <c r="K575" s="61"/>
      <c r="L575" s="59"/>
      <c r="M575" s="204"/>
      <c r="N575" s="40"/>
      <c r="O575" s="40"/>
      <c r="P575" s="40"/>
      <c r="Q575" s="40"/>
      <c r="R575" s="40"/>
      <c r="S575" s="40"/>
      <c r="T575" s="76"/>
      <c r="AT575" s="22" t="s">
        <v>159</v>
      </c>
      <c r="AU575" s="22" t="s">
        <v>81</v>
      </c>
    </row>
    <row r="576" spans="2:65" s="1" customFormat="1" ht="22.9" customHeight="1">
      <c r="B576" s="39"/>
      <c r="C576" s="190" t="s">
        <v>1000</v>
      </c>
      <c r="D576" s="190" t="s">
        <v>152</v>
      </c>
      <c r="E576" s="191" t="s">
        <v>1001</v>
      </c>
      <c r="F576" s="192" t="s">
        <v>1002</v>
      </c>
      <c r="G576" s="193" t="s">
        <v>336</v>
      </c>
      <c r="H576" s="194">
        <v>1</v>
      </c>
      <c r="I576" s="195"/>
      <c r="J576" s="196">
        <f>ROUND(I576*H576,2)</f>
        <v>0</v>
      </c>
      <c r="K576" s="192" t="s">
        <v>156</v>
      </c>
      <c r="L576" s="59"/>
      <c r="M576" s="197" t="s">
        <v>21</v>
      </c>
      <c r="N576" s="198" t="s">
        <v>42</v>
      </c>
      <c r="O576" s="40"/>
      <c r="P576" s="199">
        <f>O576*H576</f>
        <v>0</v>
      </c>
      <c r="Q576" s="199">
        <v>0</v>
      </c>
      <c r="R576" s="199">
        <f>Q576*H576</f>
        <v>0</v>
      </c>
      <c r="S576" s="199">
        <v>1.9099999999999999E-2</v>
      </c>
      <c r="T576" s="200">
        <f>S576*H576</f>
        <v>1.9099999999999999E-2</v>
      </c>
      <c r="AR576" s="22" t="s">
        <v>246</v>
      </c>
      <c r="AT576" s="22" t="s">
        <v>152</v>
      </c>
      <c r="AU576" s="22" t="s">
        <v>81</v>
      </c>
      <c r="AY576" s="22" t="s">
        <v>150</v>
      </c>
      <c r="BE576" s="201">
        <f>IF(N576="základní",J576,0)</f>
        <v>0</v>
      </c>
      <c r="BF576" s="201">
        <f>IF(N576="snížená",J576,0)</f>
        <v>0</v>
      </c>
      <c r="BG576" s="201">
        <f>IF(N576="zákl. přenesená",J576,0)</f>
        <v>0</v>
      </c>
      <c r="BH576" s="201">
        <f>IF(N576="sníž. přenesená",J576,0)</f>
        <v>0</v>
      </c>
      <c r="BI576" s="201">
        <f>IF(N576="nulová",J576,0)</f>
        <v>0</v>
      </c>
      <c r="BJ576" s="22" t="s">
        <v>79</v>
      </c>
      <c r="BK576" s="201">
        <f>ROUND(I576*H576,2)</f>
        <v>0</v>
      </c>
      <c r="BL576" s="22" t="s">
        <v>246</v>
      </c>
      <c r="BM576" s="22" t="s">
        <v>1003</v>
      </c>
    </row>
    <row r="577" spans="2:65" s="1" customFormat="1" ht="27">
      <c r="B577" s="39"/>
      <c r="C577" s="61"/>
      <c r="D577" s="202" t="s">
        <v>159</v>
      </c>
      <c r="E577" s="61"/>
      <c r="F577" s="203" t="s">
        <v>1004</v>
      </c>
      <c r="G577" s="61"/>
      <c r="H577" s="61"/>
      <c r="I577" s="161"/>
      <c r="J577" s="61"/>
      <c r="K577" s="61"/>
      <c r="L577" s="59"/>
      <c r="M577" s="204"/>
      <c r="N577" s="40"/>
      <c r="O577" s="40"/>
      <c r="P577" s="40"/>
      <c r="Q577" s="40"/>
      <c r="R577" s="40"/>
      <c r="S577" s="40"/>
      <c r="T577" s="76"/>
      <c r="AT577" s="22" t="s">
        <v>159</v>
      </c>
      <c r="AU577" s="22" t="s">
        <v>81</v>
      </c>
    </row>
    <row r="578" spans="2:65" s="11" customFormat="1">
      <c r="B578" s="205"/>
      <c r="C578" s="206"/>
      <c r="D578" s="202" t="s">
        <v>161</v>
      </c>
      <c r="E578" s="207" t="s">
        <v>21</v>
      </c>
      <c r="F578" s="208" t="s">
        <v>79</v>
      </c>
      <c r="G578" s="206"/>
      <c r="H578" s="209">
        <v>1</v>
      </c>
      <c r="I578" s="210"/>
      <c r="J578" s="206"/>
      <c r="K578" s="206"/>
      <c r="L578" s="211"/>
      <c r="M578" s="212"/>
      <c r="N578" s="213"/>
      <c r="O578" s="213"/>
      <c r="P578" s="213"/>
      <c r="Q578" s="213"/>
      <c r="R578" s="213"/>
      <c r="S578" s="213"/>
      <c r="T578" s="214"/>
      <c r="AT578" s="215" t="s">
        <v>161</v>
      </c>
      <c r="AU578" s="215" t="s">
        <v>81</v>
      </c>
      <c r="AV578" s="11" t="s">
        <v>81</v>
      </c>
      <c r="AW578" s="11" t="s">
        <v>35</v>
      </c>
      <c r="AX578" s="11" t="s">
        <v>79</v>
      </c>
      <c r="AY578" s="215" t="s">
        <v>150</v>
      </c>
    </row>
    <row r="579" spans="2:65" s="10" customFormat="1" ht="29.85" customHeight="1">
      <c r="B579" s="174"/>
      <c r="C579" s="175"/>
      <c r="D579" s="176" t="s">
        <v>70</v>
      </c>
      <c r="E579" s="188" t="s">
        <v>1005</v>
      </c>
      <c r="F579" s="188" t="s">
        <v>1006</v>
      </c>
      <c r="G579" s="175"/>
      <c r="H579" s="175"/>
      <c r="I579" s="178"/>
      <c r="J579" s="189">
        <f>BK579</f>
        <v>0</v>
      </c>
      <c r="K579" s="175"/>
      <c r="L579" s="180"/>
      <c r="M579" s="181"/>
      <c r="N579" s="182"/>
      <c r="O579" s="182"/>
      <c r="P579" s="183">
        <f>SUM(P580:P637)</f>
        <v>0</v>
      </c>
      <c r="Q579" s="182"/>
      <c r="R579" s="183">
        <f>SUM(R580:R637)</f>
        <v>7.4413236700000018</v>
      </c>
      <c r="S579" s="182"/>
      <c r="T579" s="184">
        <f>SUM(T580:T637)</f>
        <v>2.4015999999999997</v>
      </c>
      <c r="AR579" s="185" t="s">
        <v>81</v>
      </c>
      <c r="AT579" s="186" t="s">
        <v>70</v>
      </c>
      <c r="AU579" s="186" t="s">
        <v>79</v>
      </c>
      <c r="AY579" s="185" t="s">
        <v>150</v>
      </c>
      <c r="BK579" s="187">
        <f>SUM(BK580:BK637)</f>
        <v>0</v>
      </c>
    </row>
    <row r="580" spans="2:65" s="1" customFormat="1" ht="22.9" customHeight="1">
      <c r="B580" s="39"/>
      <c r="C580" s="190" t="s">
        <v>1007</v>
      </c>
      <c r="D580" s="190" t="s">
        <v>152</v>
      </c>
      <c r="E580" s="191" t="s">
        <v>1008</v>
      </c>
      <c r="F580" s="192" t="s">
        <v>1009</v>
      </c>
      <c r="G580" s="193" t="s">
        <v>171</v>
      </c>
      <c r="H580" s="194">
        <v>2.4900000000000002</v>
      </c>
      <c r="I580" s="195"/>
      <c r="J580" s="196">
        <f>ROUND(I580*H580,2)</f>
        <v>0</v>
      </c>
      <c r="K580" s="192" t="s">
        <v>156</v>
      </c>
      <c r="L580" s="59"/>
      <c r="M580" s="197" t="s">
        <v>21</v>
      </c>
      <c r="N580" s="198" t="s">
        <v>42</v>
      </c>
      <c r="O580" s="40"/>
      <c r="P580" s="199">
        <f>O580*H580</f>
        <v>0</v>
      </c>
      <c r="Q580" s="199">
        <v>1.2199999999999999E-3</v>
      </c>
      <c r="R580" s="199">
        <f>Q580*H580</f>
        <v>3.0378000000000002E-3</v>
      </c>
      <c r="S580" s="199">
        <v>0</v>
      </c>
      <c r="T580" s="200">
        <f>S580*H580</f>
        <v>0</v>
      </c>
      <c r="AR580" s="22" t="s">
        <v>246</v>
      </c>
      <c r="AT580" s="22" t="s">
        <v>152</v>
      </c>
      <c r="AU580" s="22" t="s">
        <v>81</v>
      </c>
      <c r="AY580" s="22" t="s">
        <v>150</v>
      </c>
      <c r="BE580" s="201">
        <f>IF(N580="základní",J580,0)</f>
        <v>0</v>
      </c>
      <c r="BF580" s="201">
        <f>IF(N580="snížená",J580,0)</f>
        <v>0</v>
      </c>
      <c r="BG580" s="201">
        <f>IF(N580="zákl. přenesená",J580,0)</f>
        <v>0</v>
      </c>
      <c r="BH580" s="201">
        <f>IF(N580="sníž. přenesená",J580,0)</f>
        <v>0</v>
      </c>
      <c r="BI580" s="201">
        <f>IF(N580="nulová",J580,0)</f>
        <v>0</v>
      </c>
      <c r="BJ580" s="22" t="s">
        <v>79</v>
      </c>
      <c r="BK580" s="201">
        <f>ROUND(I580*H580,2)</f>
        <v>0</v>
      </c>
      <c r="BL580" s="22" t="s">
        <v>246</v>
      </c>
      <c r="BM580" s="22" t="s">
        <v>1010</v>
      </c>
    </row>
    <row r="581" spans="2:65" s="1" customFormat="1" ht="27">
      <c r="B581" s="39"/>
      <c r="C581" s="61"/>
      <c r="D581" s="202" t="s">
        <v>159</v>
      </c>
      <c r="E581" s="61"/>
      <c r="F581" s="203" t="s">
        <v>1011</v>
      </c>
      <c r="G581" s="61"/>
      <c r="H581" s="61"/>
      <c r="I581" s="161"/>
      <c r="J581" s="61"/>
      <c r="K581" s="61"/>
      <c r="L581" s="59"/>
      <c r="M581" s="204"/>
      <c r="N581" s="40"/>
      <c r="O581" s="40"/>
      <c r="P581" s="40"/>
      <c r="Q581" s="40"/>
      <c r="R581" s="40"/>
      <c r="S581" s="40"/>
      <c r="T581" s="76"/>
      <c r="AT581" s="22" t="s">
        <v>159</v>
      </c>
      <c r="AU581" s="22" t="s">
        <v>81</v>
      </c>
    </row>
    <row r="582" spans="2:65" s="1" customFormat="1" ht="22.9" customHeight="1">
      <c r="B582" s="39"/>
      <c r="C582" s="190" t="s">
        <v>1012</v>
      </c>
      <c r="D582" s="190" t="s">
        <v>152</v>
      </c>
      <c r="E582" s="191" t="s">
        <v>1013</v>
      </c>
      <c r="F582" s="192" t="s">
        <v>1014</v>
      </c>
      <c r="G582" s="193" t="s">
        <v>336</v>
      </c>
      <c r="H582" s="194">
        <v>155.4</v>
      </c>
      <c r="I582" s="195"/>
      <c r="J582" s="196">
        <f>ROUND(I582*H582,2)</f>
        <v>0</v>
      </c>
      <c r="K582" s="192" t="s">
        <v>156</v>
      </c>
      <c r="L582" s="59"/>
      <c r="M582" s="197" t="s">
        <v>21</v>
      </c>
      <c r="N582" s="198" t="s">
        <v>42</v>
      </c>
      <c r="O582" s="40"/>
      <c r="P582" s="199">
        <f>O582*H582</f>
        <v>0</v>
      </c>
      <c r="Q582" s="199">
        <v>0</v>
      </c>
      <c r="R582" s="199">
        <f>Q582*H582</f>
        <v>0</v>
      </c>
      <c r="S582" s="199">
        <v>0</v>
      </c>
      <c r="T582" s="200">
        <f>S582*H582</f>
        <v>0</v>
      </c>
      <c r="AR582" s="22" t="s">
        <v>246</v>
      </c>
      <c r="AT582" s="22" t="s">
        <v>152</v>
      </c>
      <c r="AU582" s="22" t="s">
        <v>81</v>
      </c>
      <c r="AY582" s="22" t="s">
        <v>150</v>
      </c>
      <c r="BE582" s="201">
        <f>IF(N582="základní",J582,0)</f>
        <v>0</v>
      </c>
      <c r="BF582" s="201">
        <f>IF(N582="snížená",J582,0)</f>
        <v>0</v>
      </c>
      <c r="BG582" s="201">
        <f>IF(N582="zákl. přenesená",J582,0)</f>
        <v>0</v>
      </c>
      <c r="BH582" s="201">
        <f>IF(N582="sníž. přenesená",J582,0)</f>
        <v>0</v>
      </c>
      <c r="BI582" s="201">
        <f>IF(N582="nulová",J582,0)</f>
        <v>0</v>
      </c>
      <c r="BJ582" s="22" t="s">
        <v>79</v>
      </c>
      <c r="BK582" s="201">
        <f>ROUND(I582*H582,2)</f>
        <v>0</v>
      </c>
      <c r="BL582" s="22" t="s">
        <v>246</v>
      </c>
      <c r="BM582" s="22" t="s">
        <v>1015</v>
      </c>
    </row>
    <row r="583" spans="2:65" s="1" customFormat="1" ht="40.5">
      <c r="B583" s="39"/>
      <c r="C583" s="61"/>
      <c r="D583" s="202" t="s">
        <v>159</v>
      </c>
      <c r="E583" s="61"/>
      <c r="F583" s="203" t="s">
        <v>1016</v>
      </c>
      <c r="G583" s="61"/>
      <c r="H583" s="61"/>
      <c r="I583" s="161"/>
      <c r="J583" s="61"/>
      <c r="K583" s="61"/>
      <c r="L583" s="59"/>
      <c r="M583" s="204"/>
      <c r="N583" s="40"/>
      <c r="O583" s="40"/>
      <c r="P583" s="40"/>
      <c r="Q583" s="40"/>
      <c r="R583" s="40"/>
      <c r="S583" s="40"/>
      <c r="T583" s="76"/>
      <c r="AT583" s="22" t="s">
        <v>159</v>
      </c>
      <c r="AU583" s="22" t="s">
        <v>81</v>
      </c>
    </row>
    <row r="584" spans="2:65" s="11" customFormat="1">
      <c r="B584" s="205"/>
      <c r="C584" s="206"/>
      <c r="D584" s="202" t="s">
        <v>161</v>
      </c>
      <c r="E584" s="207" t="s">
        <v>21</v>
      </c>
      <c r="F584" s="208" t="s">
        <v>1017</v>
      </c>
      <c r="G584" s="206"/>
      <c r="H584" s="209">
        <v>31</v>
      </c>
      <c r="I584" s="210"/>
      <c r="J584" s="206"/>
      <c r="K584" s="206"/>
      <c r="L584" s="211"/>
      <c r="M584" s="212"/>
      <c r="N584" s="213"/>
      <c r="O584" s="213"/>
      <c r="P584" s="213"/>
      <c r="Q584" s="213"/>
      <c r="R584" s="213"/>
      <c r="S584" s="213"/>
      <c r="T584" s="214"/>
      <c r="AT584" s="215" t="s">
        <v>161</v>
      </c>
      <c r="AU584" s="215" t="s">
        <v>81</v>
      </c>
      <c r="AV584" s="11" t="s">
        <v>81</v>
      </c>
      <c r="AW584" s="11" t="s">
        <v>35</v>
      </c>
      <c r="AX584" s="11" t="s">
        <v>71</v>
      </c>
      <c r="AY584" s="215" t="s">
        <v>150</v>
      </c>
    </row>
    <row r="585" spans="2:65" s="11" customFormat="1">
      <c r="B585" s="205"/>
      <c r="C585" s="206"/>
      <c r="D585" s="202" t="s">
        <v>161</v>
      </c>
      <c r="E585" s="207" t="s">
        <v>21</v>
      </c>
      <c r="F585" s="208" t="s">
        <v>1018</v>
      </c>
      <c r="G585" s="206"/>
      <c r="H585" s="209">
        <v>11.2</v>
      </c>
      <c r="I585" s="210"/>
      <c r="J585" s="206"/>
      <c r="K585" s="206"/>
      <c r="L585" s="211"/>
      <c r="M585" s="212"/>
      <c r="N585" s="213"/>
      <c r="O585" s="213"/>
      <c r="P585" s="213"/>
      <c r="Q585" s="213"/>
      <c r="R585" s="213"/>
      <c r="S585" s="213"/>
      <c r="T585" s="214"/>
      <c r="AT585" s="215" t="s">
        <v>161</v>
      </c>
      <c r="AU585" s="215" t="s">
        <v>81</v>
      </c>
      <c r="AV585" s="11" t="s">
        <v>81</v>
      </c>
      <c r="AW585" s="11" t="s">
        <v>35</v>
      </c>
      <c r="AX585" s="11" t="s">
        <v>71</v>
      </c>
      <c r="AY585" s="215" t="s">
        <v>150</v>
      </c>
    </row>
    <row r="586" spans="2:65" s="11" customFormat="1">
      <c r="B586" s="205"/>
      <c r="C586" s="206"/>
      <c r="D586" s="202" t="s">
        <v>161</v>
      </c>
      <c r="E586" s="207" t="s">
        <v>21</v>
      </c>
      <c r="F586" s="208" t="s">
        <v>1019</v>
      </c>
      <c r="G586" s="206"/>
      <c r="H586" s="209">
        <v>77.8</v>
      </c>
      <c r="I586" s="210"/>
      <c r="J586" s="206"/>
      <c r="K586" s="206"/>
      <c r="L586" s="211"/>
      <c r="M586" s="212"/>
      <c r="N586" s="213"/>
      <c r="O586" s="213"/>
      <c r="P586" s="213"/>
      <c r="Q586" s="213"/>
      <c r="R586" s="213"/>
      <c r="S586" s="213"/>
      <c r="T586" s="214"/>
      <c r="AT586" s="215" t="s">
        <v>161</v>
      </c>
      <c r="AU586" s="215" t="s">
        <v>81</v>
      </c>
      <c r="AV586" s="11" t="s">
        <v>81</v>
      </c>
      <c r="AW586" s="11" t="s">
        <v>35</v>
      </c>
      <c r="AX586" s="11" t="s">
        <v>71</v>
      </c>
      <c r="AY586" s="215" t="s">
        <v>150</v>
      </c>
    </row>
    <row r="587" spans="2:65" s="11" customFormat="1">
      <c r="B587" s="205"/>
      <c r="C587" s="206"/>
      <c r="D587" s="202" t="s">
        <v>161</v>
      </c>
      <c r="E587" s="207" t="s">
        <v>21</v>
      </c>
      <c r="F587" s="208" t="s">
        <v>1020</v>
      </c>
      <c r="G587" s="206"/>
      <c r="H587" s="209">
        <v>12</v>
      </c>
      <c r="I587" s="210"/>
      <c r="J587" s="206"/>
      <c r="K587" s="206"/>
      <c r="L587" s="211"/>
      <c r="M587" s="212"/>
      <c r="N587" s="213"/>
      <c r="O587" s="213"/>
      <c r="P587" s="213"/>
      <c r="Q587" s="213"/>
      <c r="R587" s="213"/>
      <c r="S587" s="213"/>
      <c r="T587" s="214"/>
      <c r="AT587" s="215" t="s">
        <v>161</v>
      </c>
      <c r="AU587" s="215" t="s">
        <v>81</v>
      </c>
      <c r="AV587" s="11" t="s">
        <v>81</v>
      </c>
      <c r="AW587" s="11" t="s">
        <v>35</v>
      </c>
      <c r="AX587" s="11" t="s">
        <v>71</v>
      </c>
      <c r="AY587" s="215" t="s">
        <v>150</v>
      </c>
    </row>
    <row r="588" spans="2:65" s="11" customFormat="1">
      <c r="B588" s="205"/>
      <c r="C588" s="206"/>
      <c r="D588" s="202" t="s">
        <v>161</v>
      </c>
      <c r="E588" s="207" t="s">
        <v>21</v>
      </c>
      <c r="F588" s="208" t="s">
        <v>1021</v>
      </c>
      <c r="G588" s="206"/>
      <c r="H588" s="209">
        <v>23.4</v>
      </c>
      <c r="I588" s="210"/>
      <c r="J588" s="206"/>
      <c r="K588" s="206"/>
      <c r="L588" s="211"/>
      <c r="M588" s="212"/>
      <c r="N588" s="213"/>
      <c r="O588" s="213"/>
      <c r="P588" s="213"/>
      <c r="Q588" s="213"/>
      <c r="R588" s="213"/>
      <c r="S588" s="213"/>
      <c r="T588" s="214"/>
      <c r="AT588" s="215" t="s">
        <v>161</v>
      </c>
      <c r="AU588" s="215" t="s">
        <v>81</v>
      </c>
      <c r="AV588" s="11" t="s">
        <v>81</v>
      </c>
      <c r="AW588" s="11" t="s">
        <v>35</v>
      </c>
      <c r="AX588" s="11" t="s">
        <v>71</v>
      </c>
      <c r="AY588" s="215" t="s">
        <v>150</v>
      </c>
    </row>
    <row r="589" spans="2:65" s="12" customFormat="1">
      <c r="B589" s="226"/>
      <c r="C589" s="227"/>
      <c r="D589" s="202" t="s">
        <v>161</v>
      </c>
      <c r="E589" s="228" t="s">
        <v>21</v>
      </c>
      <c r="F589" s="229" t="s">
        <v>234</v>
      </c>
      <c r="G589" s="227"/>
      <c r="H589" s="230">
        <v>155.4</v>
      </c>
      <c r="I589" s="231"/>
      <c r="J589" s="227"/>
      <c r="K589" s="227"/>
      <c r="L589" s="232"/>
      <c r="M589" s="233"/>
      <c r="N589" s="234"/>
      <c r="O589" s="234"/>
      <c r="P589" s="234"/>
      <c r="Q589" s="234"/>
      <c r="R589" s="234"/>
      <c r="S589" s="234"/>
      <c r="T589" s="235"/>
      <c r="AT589" s="236" t="s">
        <v>161</v>
      </c>
      <c r="AU589" s="236" t="s">
        <v>81</v>
      </c>
      <c r="AV589" s="12" t="s">
        <v>157</v>
      </c>
      <c r="AW589" s="12" t="s">
        <v>35</v>
      </c>
      <c r="AX589" s="12" t="s">
        <v>79</v>
      </c>
      <c r="AY589" s="236" t="s">
        <v>150</v>
      </c>
    </row>
    <row r="590" spans="2:65" s="1" customFormat="1" ht="14.45" customHeight="1">
      <c r="B590" s="39"/>
      <c r="C590" s="216" t="s">
        <v>1022</v>
      </c>
      <c r="D590" s="216" t="s">
        <v>206</v>
      </c>
      <c r="E590" s="217" t="s">
        <v>1023</v>
      </c>
      <c r="F590" s="218" t="s">
        <v>1024</v>
      </c>
      <c r="G590" s="219" t="s">
        <v>171</v>
      </c>
      <c r="H590" s="220">
        <v>2.4900000000000002</v>
      </c>
      <c r="I590" s="221"/>
      <c r="J590" s="222">
        <f>ROUND(I590*H590,2)</f>
        <v>0</v>
      </c>
      <c r="K590" s="218" t="s">
        <v>156</v>
      </c>
      <c r="L590" s="223"/>
      <c r="M590" s="224" t="s">
        <v>21</v>
      </c>
      <c r="N590" s="225" t="s">
        <v>42</v>
      </c>
      <c r="O590" s="40"/>
      <c r="P590" s="199">
        <f>O590*H590</f>
        <v>0</v>
      </c>
      <c r="Q590" s="199">
        <v>0.55000000000000004</v>
      </c>
      <c r="R590" s="199">
        <f>Q590*H590</f>
        <v>1.3695000000000002</v>
      </c>
      <c r="S590" s="199">
        <v>0</v>
      </c>
      <c r="T590" s="200">
        <f>S590*H590</f>
        <v>0</v>
      </c>
      <c r="AR590" s="22" t="s">
        <v>348</v>
      </c>
      <c r="AT590" s="22" t="s">
        <v>206</v>
      </c>
      <c r="AU590" s="22" t="s">
        <v>81</v>
      </c>
      <c r="AY590" s="22" t="s">
        <v>150</v>
      </c>
      <c r="BE590" s="201">
        <f>IF(N590="základní",J590,0)</f>
        <v>0</v>
      </c>
      <c r="BF590" s="201">
        <f>IF(N590="snížená",J590,0)</f>
        <v>0</v>
      </c>
      <c r="BG590" s="201">
        <f>IF(N590="zákl. přenesená",J590,0)</f>
        <v>0</v>
      </c>
      <c r="BH590" s="201">
        <f>IF(N590="sníž. přenesená",J590,0)</f>
        <v>0</v>
      </c>
      <c r="BI590" s="201">
        <f>IF(N590="nulová",J590,0)</f>
        <v>0</v>
      </c>
      <c r="BJ590" s="22" t="s">
        <v>79</v>
      </c>
      <c r="BK590" s="201">
        <f>ROUND(I590*H590,2)</f>
        <v>0</v>
      </c>
      <c r="BL590" s="22" t="s">
        <v>246</v>
      </c>
      <c r="BM590" s="22" t="s">
        <v>1025</v>
      </c>
    </row>
    <row r="591" spans="2:65" s="1" customFormat="1">
      <c r="B591" s="39"/>
      <c r="C591" s="61"/>
      <c r="D591" s="202" t="s">
        <v>159</v>
      </c>
      <c r="E591" s="61"/>
      <c r="F591" s="203" t="s">
        <v>1024</v>
      </c>
      <c r="G591" s="61"/>
      <c r="H591" s="61"/>
      <c r="I591" s="161"/>
      <c r="J591" s="61"/>
      <c r="K591" s="61"/>
      <c r="L591" s="59"/>
      <c r="M591" s="204"/>
      <c r="N591" s="40"/>
      <c r="O591" s="40"/>
      <c r="P591" s="40"/>
      <c r="Q591" s="40"/>
      <c r="R591" s="40"/>
      <c r="S591" s="40"/>
      <c r="T591" s="76"/>
      <c r="AT591" s="22" t="s">
        <v>159</v>
      </c>
      <c r="AU591" s="22" t="s">
        <v>81</v>
      </c>
    </row>
    <row r="592" spans="2:65" s="11" customFormat="1">
      <c r="B592" s="205"/>
      <c r="C592" s="206"/>
      <c r="D592" s="202" t="s">
        <v>161</v>
      </c>
      <c r="E592" s="207" t="s">
        <v>21</v>
      </c>
      <c r="F592" s="208" t="s">
        <v>1026</v>
      </c>
      <c r="G592" s="206"/>
      <c r="H592" s="209">
        <v>0.60799999999999998</v>
      </c>
      <c r="I592" s="210"/>
      <c r="J592" s="206"/>
      <c r="K592" s="206"/>
      <c r="L592" s="211"/>
      <c r="M592" s="212"/>
      <c r="N592" s="213"/>
      <c r="O592" s="213"/>
      <c r="P592" s="213"/>
      <c r="Q592" s="213"/>
      <c r="R592" s="213"/>
      <c r="S592" s="213"/>
      <c r="T592" s="214"/>
      <c r="AT592" s="215" t="s">
        <v>161</v>
      </c>
      <c r="AU592" s="215" t="s">
        <v>81</v>
      </c>
      <c r="AV592" s="11" t="s">
        <v>81</v>
      </c>
      <c r="AW592" s="11" t="s">
        <v>35</v>
      </c>
      <c r="AX592" s="11" t="s">
        <v>71</v>
      </c>
      <c r="AY592" s="215" t="s">
        <v>150</v>
      </c>
    </row>
    <row r="593" spans="2:65" s="11" customFormat="1">
      <c r="B593" s="205"/>
      <c r="C593" s="206"/>
      <c r="D593" s="202" t="s">
        <v>161</v>
      </c>
      <c r="E593" s="207" t="s">
        <v>21</v>
      </c>
      <c r="F593" s="208" t="s">
        <v>1027</v>
      </c>
      <c r="G593" s="206"/>
      <c r="H593" s="209">
        <v>0.215</v>
      </c>
      <c r="I593" s="210"/>
      <c r="J593" s="206"/>
      <c r="K593" s="206"/>
      <c r="L593" s="211"/>
      <c r="M593" s="212"/>
      <c r="N593" s="213"/>
      <c r="O593" s="213"/>
      <c r="P593" s="213"/>
      <c r="Q593" s="213"/>
      <c r="R593" s="213"/>
      <c r="S593" s="213"/>
      <c r="T593" s="214"/>
      <c r="AT593" s="215" t="s">
        <v>161</v>
      </c>
      <c r="AU593" s="215" t="s">
        <v>81</v>
      </c>
      <c r="AV593" s="11" t="s">
        <v>81</v>
      </c>
      <c r="AW593" s="11" t="s">
        <v>35</v>
      </c>
      <c r="AX593" s="11" t="s">
        <v>71</v>
      </c>
      <c r="AY593" s="215" t="s">
        <v>150</v>
      </c>
    </row>
    <row r="594" spans="2:65" s="11" customFormat="1">
      <c r="B594" s="205"/>
      <c r="C594" s="206"/>
      <c r="D594" s="202" t="s">
        <v>161</v>
      </c>
      <c r="E594" s="207" t="s">
        <v>21</v>
      </c>
      <c r="F594" s="208" t="s">
        <v>1028</v>
      </c>
      <c r="G594" s="206"/>
      <c r="H594" s="209">
        <v>1.089</v>
      </c>
      <c r="I594" s="210"/>
      <c r="J594" s="206"/>
      <c r="K594" s="206"/>
      <c r="L594" s="211"/>
      <c r="M594" s="212"/>
      <c r="N594" s="213"/>
      <c r="O594" s="213"/>
      <c r="P594" s="213"/>
      <c r="Q594" s="213"/>
      <c r="R594" s="213"/>
      <c r="S594" s="213"/>
      <c r="T594" s="214"/>
      <c r="AT594" s="215" t="s">
        <v>161</v>
      </c>
      <c r="AU594" s="215" t="s">
        <v>81</v>
      </c>
      <c r="AV594" s="11" t="s">
        <v>81</v>
      </c>
      <c r="AW594" s="11" t="s">
        <v>35</v>
      </c>
      <c r="AX594" s="11" t="s">
        <v>71</v>
      </c>
      <c r="AY594" s="215" t="s">
        <v>150</v>
      </c>
    </row>
    <row r="595" spans="2:65" s="11" customFormat="1">
      <c r="B595" s="205"/>
      <c r="C595" s="206"/>
      <c r="D595" s="202" t="s">
        <v>161</v>
      </c>
      <c r="E595" s="207" t="s">
        <v>21</v>
      </c>
      <c r="F595" s="208" t="s">
        <v>1029</v>
      </c>
      <c r="G595" s="206"/>
      <c r="H595" s="209">
        <v>0.20200000000000001</v>
      </c>
      <c r="I595" s="210"/>
      <c r="J595" s="206"/>
      <c r="K595" s="206"/>
      <c r="L595" s="211"/>
      <c r="M595" s="212"/>
      <c r="N595" s="213"/>
      <c r="O595" s="213"/>
      <c r="P595" s="213"/>
      <c r="Q595" s="213"/>
      <c r="R595" s="213"/>
      <c r="S595" s="213"/>
      <c r="T595" s="214"/>
      <c r="AT595" s="215" t="s">
        <v>161</v>
      </c>
      <c r="AU595" s="215" t="s">
        <v>81</v>
      </c>
      <c r="AV595" s="11" t="s">
        <v>81</v>
      </c>
      <c r="AW595" s="11" t="s">
        <v>35</v>
      </c>
      <c r="AX595" s="11" t="s">
        <v>71</v>
      </c>
      <c r="AY595" s="215" t="s">
        <v>150</v>
      </c>
    </row>
    <row r="596" spans="2:65" s="11" customFormat="1">
      <c r="B596" s="205"/>
      <c r="C596" s="206"/>
      <c r="D596" s="202" t="s">
        <v>161</v>
      </c>
      <c r="E596" s="207" t="s">
        <v>21</v>
      </c>
      <c r="F596" s="208" t="s">
        <v>1030</v>
      </c>
      <c r="G596" s="206"/>
      <c r="H596" s="209">
        <v>0.15</v>
      </c>
      <c r="I596" s="210"/>
      <c r="J596" s="206"/>
      <c r="K596" s="206"/>
      <c r="L596" s="211"/>
      <c r="M596" s="212"/>
      <c r="N596" s="213"/>
      <c r="O596" s="213"/>
      <c r="P596" s="213"/>
      <c r="Q596" s="213"/>
      <c r="R596" s="213"/>
      <c r="S596" s="213"/>
      <c r="T596" s="214"/>
      <c r="AT596" s="215" t="s">
        <v>161</v>
      </c>
      <c r="AU596" s="215" t="s">
        <v>81</v>
      </c>
      <c r="AV596" s="11" t="s">
        <v>81</v>
      </c>
      <c r="AW596" s="11" t="s">
        <v>35</v>
      </c>
      <c r="AX596" s="11" t="s">
        <v>71</v>
      </c>
      <c r="AY596" s="215" t="s">
        <v>150</v>
      </c>
    </row>
    <row r="597" spans="2:65" s="12" customFormat="1">
      <c r="B597" s="226"/>
      <c r="C597" s="227"/>
      <c r="D597" s="202" t="s">
        <v>161</v>
      </c>
      <c r="E597" s="228" t="s">
        <v>21</v>
      </c>
      <c r="F597" s="229" t="s">
        <v>234</v>
      </c>
      <c r="G597" s="227"/>
      <c r="H597" s="230">
        <v>2.2639999999999998</v>
      </c>
      <c r="I597" s="231"/>
      <c r="J597" s="227"/>
      <c r="K597" s="227"/>
      <c r="L597" s="232"/>
      <c r="M597" s="233"/>
      <c r="N597" s="234"/>
      <c r="O597" s="234"/>
      <c r="P597" s="234"/>
      <c r="Q597" s="234"/>
      <c r="R597" s="234"/>
      <c r="S597" s="234"/>
      <c r="T597" s="235"/>
      <c r="AT597" s="236" t="s">
        <v>161</v>
      </c>
      <c r="AU597" s="236" t="s">
        <v>81</v>
      </c>
      <c r="AV597" s="12" t="s">
        <v>157</v>
      </c>
      <c r="AW597" s="12" t="s">
        <v>35</v>
      </c>
      <c r="AX597" s="12" t="s">
        <v>79</v>
      </c>
      <c r="AY597" s="236" t="s">
        <v>150</v>
      </c>
    </row>
    <row r="598" spans="2:65" s="11" customFormat="1">
      <c r="B598" s="205"/>
      <c r="C598" s="206"/>
      <c r="D598" s="202" t="s">
        <v>161</v>
      </c>
      <c r="E598" s="206"/>
      <c r="F598" s="208" t="s">
        <v>1031</v>
      </c>
      <c r="G598" s="206"/>
      <c r="H598" s="209">
        <v>2.4900000000000002</v>
      </c>
      <c r="I598" s="210"/>
      <c r="J598" s="206"/>
      <c r="K598" s="206"/>
      <c r="L598" s="211"/>
      <c r="M598" s="212"/>
      <c r="N598" s="213"/>
      <c r="O598" s="213"/>
      <c r="P598" s="213"/>
      <c r="Q598" s="213"/>
      <c r="R598" s="213"/>
      <c r="S598" s="213"/>
      <c r="T598" s="214"/>
      <c r="AT598" s="215" t="s">
        <v>161</v>
      </c>
      <c r="AU598" s="215" t="s">
        <v>81</v>
      </c>
      <c r="AV598" s="11" t="s">
        <v>81</v>
      </c>
      <c r="AW598" s="11" t="s">
        <v>6</v>
      </c>
      <c r="AX598" s="11" t="s">
        <v>79</v>
      </c>
      <c r="AY598" s="215" t="s">
        <v>150</v>
      </c>
    </row>
    <row r="599" spans="2:65" s="1" customFormat="1" ht="22.9" customHeight="1">
      <c r="B599" s="39"/>
      <c r="C599" s="190" t="s">
        <v>1032</v>
      </c>
      <c r="D599" s="190" t="s">
        <v>152</v>
      </c>
      <c r="E599" s="191" t="s">
        <v>1033</v>
      </c>
      <c r="F599" s="192" t="s">
        <v>1034</v>
      </c>
      <c r="G599" s="193" t="s">
        <v>155</v>
      </c>
      <c r="H599" s="194">
        <v>1.65</v>
      </c>
      <c r="I599" s="195"/>
      <c r="J599" s="196">
        <f>ROUND(I599*H599,2)</f>
        <v>0</v>
      </c>
      <c r="K599" s="192" t="s">
        <v>156</v>
      </c>
      <c r="L599" s="59"/>
      <c r="M599" s="197" t="s">
        <v>21</v>
      </c>
      <c r="N599" s="198" t="s">
        <v>42</v>
      </c>
      <c r="O599" s="40"/>
      <c r="P599" s="199">
        <f>O599*H599</f>
        <v>0</v>
      </c>
      <c r="Q599" s="199">
        <v>1.423E-2</v>
      </c>
      <c r="R599" s="199">
        <f>Q599*H599</f>
        <v>2.3479499999999997E-2</v>
      </c>
      <c r="S599" s="199">
        <v>0</v>
      </c>
      <c r="T599" s="200">
        <f>S599*H599</f>
        <v>0</v>
      </c>
      <c r="AR599" s="22" t="s">
        <v>246</v>
      </c>
      <c r="AT599" s="22" t="s">
        <v>152</v>
      </c>
      <c r="AU599" s="22" t="s">
        <v>81</v>
      </c>
      <c r="AY599" s="22" t="s">
        <v>150</v>
      </c>
      <c r="BE599" s="201">
        <f>IF(N599="základní",J599,0)</f>
        <v>0</v>
      </c>
      <c r="BF599" s="201">
        <f>IF(N599="snížená",J599,0)</f>
        <v>0</v>
      </c>
      <c r="BG599" s="201">
        <f>IF(N599="zákl. přenesená",J599,0)</f>
        <v>0</v>
      </c>
      <c r="BH599" s="201">
        <f>IF(N599="sníž. přenesená",J599,0)</f>
        <v>0</v>
      </c>
      <c r="BI599" s="201">
        <f>IF(N599="nulová",J599,0)</f>
        <v>0</v>
      </c>
      <c r="BJ599" s="22" t="s">
        <v>79</v>
      </c>
      <c r="BK599" s="201">
        <f>ROUND(I599*H599,2)</f>
        <v>0</v>
      </c>
      <c r="BL599" s="22" t="s">
        <v>246</v>
      </c>
      <c r="BM599" s="22" t="s">
        <v>1035</v>
      </c>
    </row>
    <row r="600" spans="2:65" s="1" customFormat="1" ht="27">
      <c r="B600" s="39"/>
      <c r="C600" s="61"/>
      <c r="D600" s="202" t="s">
        <v>159</v>
      </c>
      <c r="E600" s="61"/>
      <c r="F600" s="203" t="s">
        <v>1036</v>
      </c>
      <c r="G600" s="61"/>
      <c r="H600" s="61"/>
      <c r="I600" s="161"/>
      <c r="J600" s="61"/>
      <c r="K600" s="61"/>
      <c r="L600" s="59"/>
      <c r="M600" s="204"/>
      <c r="N600" s="40"/>
      <c r="O600" s="40"/>
      <c r="P600" s="40"/>
      <c r="Q600" s="40"/>
      <c r="R600" s="40"/>
      <c r="S600" s="40"/>
      <c r="T600" s="76"/>
      <c r="AT600" s="22" t="s">
        <v>159</v>
      </c>
      <c r="AU600" s="22" t="s">
        <v>81</v>
      </c>
    </row>
    <row r="601" spans="2:65" s="1" customFormat="1" ht="14.45" customHeight="1">
      <c r="B601" s="39"/>
      <c r="C601" s="190" t="s">
        <v>1037</v>
      </c>
      <c r="D601" s="190" t="s">
        <v>152</v>
      </c>
      <c r="E601" s="191" t="s">
        <v>1038</v>
      </c>
      <c r="F601" s="192" t="s">
        <v>1039</v>
      </c>
      <c r="G601" s="193" t="s">
        <v>155</v>
      </c>
      <c r="H601" s="194">
        <v>149</v>
      </c>
      <c r="I601" s="195"/>
      <c r="J601" s="196">
        <f>ROUND(I601*H601,2)</f>
        <v>0</v>
      </c>
      <c r="K601" s="192" t="s">
        <v>156</v>
      </c>
      <c r="L601" s="59"/>
      <c r="M601" s="197" t="s">
        <v>21</v>
      </c>
      <c r="N601" s="198" t="s">
        <v>42</v>
      </c>
      <c r="O601" s="40"/>
      <c r="P601" s="199">
        <f>O601*H601</f>
        <v>0</v>
      </c>
      <c r="Q601" s="199">
        <v>0</v>
      </c>
      <c r="R601" s="199">
        <f>Q601*H601</f>
        <v>0</v>
      </c>
      <c r="S601" s="199">
        <v>1.4999999999999999E-2</v>
      </c>
      <c r="T601" s="200">
        <f>S601*H601</f>
        <v>2.2349999999999999</v>
      </c>
      <c r="AR601" s="22" t="s">
        <v>246</v>
      </c>
      <c r="AT601" s="22" t="s">
        <v>152</v>
      </c>
      <c r="AU601" s="22" t="s">
        <v>81</v>
      </c>
      <c r="AY601" s="22" t="s">
        <v>150</v>
      </c>
      <c r="BE601" s="201">
        <f>IF(N601="základní",J601,0)</f>
        <v>0</v>
      </c>
      <c r="BF601" s="201">
        <f>IF(N601="snížená",J601,0)</f>
        <v>0</v>
      </c>
      <c r="BG601" s="201">
        <f>IF(N601="zákl. přenesená",J601,0)</f>
        <v>0</v>
      </c>
      <c r="BH601" s="201">
        <f>IF(N601="sníž. přenesená",J601,0)</f>
        <v>0</v>
      </c>
      <c r="BI601" s="201">
        <f>IF(N601="nulová",J601,0)</f>
        <v>0</v>
      </c>
      <c r="BJ601" s="22" t="s">
        <v>79</v>
      </c>
      <c r="BK601" s="201">
        <f>ROUND(I601*H601,2)</f>
        <v>0</v>
      </c>
      <c r="BL601" s="22" t="s">
        <v>246</v>
      </c>
      <c r="BM601" s="22" t="s">
        <v>1040</v>
      </c>
    </row>
    <row r="602" spans="2:65" s="1" customFormat="1" ht="27">
      <c r="B602" s="39"/>
      <c r="C602" s="61"/>
      <c r="D602" s="202" t="s">
        <v>159</v>
      </c>
      <c r="E602" s="61"/>
      <c r="F602" s="203" t="s">
        <v>1041</v>
      </c>
      <c r="G602" s="61"/>
      <c r="H602" s="61"/>
      <c r="I602" s="161"/>
      <c r="J602" s="61"/>
      <c r="K602" s="61"/>
      <c r="L602" s="59"/>
      <c r="M602" s="204"/>
      <c r="N602" s="40"/>
      <c r="O602" s="40"/>
      <c r="P602" s="40"/>
      <c r="Q602" s="40"/>
      <c r="R602" s="40"/>
      <c r="S602" s="40"/>
      <c r="T602" s="76"/>
      <c r="AT602" s="22" t="s">
        <v>159</v>
      </c>
      <c r="AU602" s="22" t="s">
        <v>81</v>
      </c>
    </row>
    <row r="603" spans="2:65" s="11" customFormat="1">
      <c r="B603" s="205"/>
      <c r="C603" s="206"/>
      <c r="D603" s="202" t="s">
        <v>161</v>
      </c>
      <c r="E603" s="207" t="s">
        <v>21</v>
      </c>
      <c r="F603" s="208" t="s">
        <v>1042</v>
      </c>
      <c r="G603" s="206"/>
      <c r="H603" s="209">
        <v>149</v>
      </c>
      <c r="I603" s="210"/>
      <c r="J603" s="206"/>
      <c r="K603" s="206"/>
      <c r="L603" s="211"/>
      <c r="M603" s="212"/>
      <c r="N603" s="213"/>
      <c r="O603" s="213"/>
      <c r="P603" s="213"/>
      <c r="Q603" s="213"/>
      <c r="R603" s="213"/>
      <c r="S603" s="213"/>
      <c r="T603" s="214"/>
      <c r="AT603" s="215" t="s">
        <v>161</v>
      </c>
      <c r="AU603" s="215" t="s">
        <v>81</v>
      </c>
      <c r="AV603" s="11" t="s">
        <v>81</v>
      </c>
      <c r="AW603" s="11" t="s">
        <v>35</v>
      </c>
      <c r="AX603" s="11" t="s">
        <v>71</v>
      </c>
      <c r="AY603" s="215" t="s">
        <v>150</v>
      </c>
    </row>
    <row r="604" spans="2:65" s="12" customFormat="1">
      <c r="B604" s="226"/>
      <c r="C604" s="227"/>
      <c r="D604" s="202" t="s">
        <v>161</v>
      </c>
      <c r="E604" s="228" t="s">
        <v>21</v>
      </c>
      <c r="F604" s="229" t="s">
        <v>234</v>
      </c>
      <c r="G604" s="227"/>
      <c r="H604" s="230">
        <v>149</v>
      </c>
      <c r="I604" s="231"/>
      <c r="J604" s="227"/>
      <c r="K604" s="227"/>
      <c r="L604" s="232"/>
      <c r="M604" s="233"/>
      <c r="N604" s="234"/>
      <c r="O604" s="234"/>
      <c r="P604" s="234"/>
      <c r="Q604" s="234"/>
      <c r="R604" s="234"/>
      <c r="S604" s="234"/>
      <c r="T604" s="235"/>
      <c r="AT604" s="236" t="s">
        <v>161</v>
      </c>
      <c r="AU604" s="236" t="s">
        <v>81</v>
      </c>
      <c r="AV604" s="12" t="s">
        <v>157</v>
      </c>
      <c r="AW604" s="12" t="s">
        <v>35</v>
      </c>
      <c r="AX604" s="12" t="s">
        <v>79</v>
      </c>
      <c r="AY604" s="236" t="s">
        <v>150</v>
      </c>
    </row>
    <row r="605" spans="2:65" s="1" customFormat="1" ht="22.9" customHeight="1">
      <c r="B605" s="39"/>
      <c r="C605" s="190" t="s">
        <v>1043</v>
      </c>
      <c r="D605" s="190" t="s">
        <v>152</v>
      </c>
      <c r="E605" s="191" t="s">
        <v>1044</v>
      </c>
      <c r="F605" s="192" t="s">
        <v>1045</v>
      </c>
      <c r="G605" s="193" t="s">
        <v>155</v>
      </c>
      <c r="H605" s="194">
        <v>312.8</v>
      </c>
      <c r="I605" s="195"/>
      <c r="J605" s="196">
        <f>ROUND(I605*H605,2)</f>
        <v>0</v>
      </c>
      <c r="K605" s="192" t="s">
        <v>156</v>
      </c>
      <c r="L605" s="59"/>
      <c r="M605" s="197" t="s">
        <v>21</v>
      </c>
      <c r="N605" s="198" t="s">
        <v>42</v>
      </c>
      <c r="O605" s="40"/>
      <c r="P605" s="199">
        <f>O605*H605</f>
        <v>0</v>
      </c>
      <c r="Q605" s="199">
        <v>0</v>
      </c>
      <c r="R605" s="199">
        <f>Q605*H605</f>
        <v>0</v>
      </c>
      <c r="S605" s="199">
        <v>0</v>
      </c>
      <c r="T605" s="200">
        <f>S605*H605</f>
        <v>0</v>
      </c>
      <c r="AR605" s="22" t="s">
        <v>246</v>
      </c>
      <c r="AT605" s="22" t="s">
        <v>152</v>
      </c>
      <c r="AU605" s="22" t="s">
        <v>81</v>
      </c>
      <c r="AY605" s="22" t="s">
        <v>150</v>
      </c>
      <c r="BE605" s="201">
        <f>IF(N605="základní",J605,0)</f>
        <v>0</v>
      </c>
      <c r="BF605" s="201">
        <f>IF(N605="snížená",J605,0)</f>
        <v>0</v>
      </c>
      <c r="BG605" s="201">
        <f>IF(N605="zákl. přenesená",J605,0)</f>
        <v>0</v>
      </c>
      <c r="BH605" s="201">
        <f>IF(N605="sníž. přenesená",J605,0)</f>
        <v>0</v>
      </c>
      <c r="BI605" s="201">
        <f>IF(N605="nulová",J605,0)</f>
        <v>0</v>
      </c>
      <c r="BJ605" s="22" t="s">
        <v>79</v>
      </c>
      <c r="BK605" s="201">
        <f>ROUND(I605*H605,2)</f>
        <v>0</v>
      </c>
      <c r="BL605" s="22" t="s">
        <v>246</v>
      </c>
      <c r="BM605" s="22" t="s">
        <v>1046</v>
      </c>
    </row>
    <row r="606" spans="2:65" s="1" customFormat="1" ht="27">
      <c r="B606" s="39"/>
      <c r="C606" s="61"/>
      <c r="D606" s="202" t="s">
        <v>159</v>
      </c>
      <c r="E606" s="61"/>
      <c r="F606" s="203" t="s">
        <v>1047</v>
      </c>
      <c r="G606" s="61"/>
      <c r="H606" s="61"/>
      <c r="I606" s="161"/>
      <c r="J606" s="61"/>
      <c r="K606" s="61"/>
      <c r="L606" s="59"/>
      <c r="M606" s="204"/>
      <c r="N606" s="40"/>
      <c r="O606" s="40"/>
      <c r="P606" s="40"/>
      <c r="Q606" s="40"/>
      <c r="R606" s="40"/>
      <c r="S606" s="40"/>
      <c r="T606" s="76"/>
      <c r="AT606" s="22" t="s">
        <v>159</v>
      </c>
      <c r="AU606" s="22" t="s">
        <v>81</v>
      </c>
    </row>
    <row r="607" spans="2:65" s="1" customFormat="1" ht="14.45" customHeight="1">
      <c r="B607" s="39"/>
      <c r="C607" s="216" t="s">
        <v>1048</v>
      </c>
      <c r="D607" s="216" t="s">
        <v>206</v>
      </c>
      <c r="E607" s="217" t="s">
        <v>1049</v>
      </c>
      <c r="F607" s="218" t="s">
        <v>1050</v>
      </c>
      <c r="G607" s="219" t="s">
        <v>171</v>
      </c>
      <c r="H607" s="220">
        <v>3.3050000000000002</v>
      </c>
      <c r="I607" s="221"/>
      <c r="J607" s="222">
        <f>ROUND(I607*H607,2)</f>
        <v>0</v>
      </c>
      <c r="K607" s="218" t="s">
        <v>156</v>
      </c>
      <c r="L607" s="223"/>
      <c r="M607" s="224" t="s">
        <v>21</v>
      </c>
      <c r="N607" s="225" t="s">
        <v>42</v>
      </c>
      <c r="O607" s="40"/>
      <c r="P607" s="199">
        <f>O607*H607</f>
        <v>0</v>
      </c>
      <c r="Q607" s="199">
        <v>0.55000000000000004</v>
      </c>
      <c r="R607" s="199">
        <f>Q607*H607</f>
        <v>1.8177500000000002</v>
      </c>
      <c r="S607" s="199">
        <v>0</v>
      </c>
      <c r="T607" s="200">
        <f>S607*H607</f>
        <v>0</v>
      </c>
      <c r="AR607" s="22" t="s">
        <v>348</v>
      </c>
      <c r="AT607" s="22" t="s">
        <v>206</v>
      </c>
      <c r="AU607" s="22" t="s">
        <v>81</v>
      </c>
      <c r="AY607" s="22" t="s">
        <v>150</v>
      </c>
      <c r="BE607" s="201">
        <f>IF(N607="základní",J607,0)</f>
        <v>0</v>
      </c>
      <c r="BF607" s="201">
        <f>IF(N607="snížená",J607,0)</f>
        <v>0</v>
      </c>
      <c r="BG607" s="201">
        <f>IF(N607="zákl. přenesená",J607,0)</f>
        <v>0</v>
      </c>
      <c r="BH607" s="201">
        <f>IF(N607="sníž. přenesená",J607,0)</f>
        <v>0</v>
      </c>
      <c r="BI607" s="201">
        <f>IF(N607="nulová",J607,0)</f>
        <v>0</v>
      </c>
      <c r="BJ607" s="22" t="s">
        <v>79</v>
      </c>
      <c r="BK607" s="201">
        <f>ROUND(I607*H607,2)</f>
        <v>0</v>
      </c>
      <c r="BL607" s="22" t="s">
        <v>246</v>
      </c>
      <c r="BM607" s="22" t="s">
        <v>1051</v>
      </c>
    </row>
    <row r="608" spans="2:65" s="1" customFormat="1">
      <c r="B608" s="39"/>
      <c r="C608" s="61"/>
      <c r="D608" s="202" t="s">
        <v>159</v>
      </c>
      <c r="E608" s="61"/>
      <c r="F608" s="203" t="s">
        <v>1050</v>
      </c>
      <c r="G608" s="61"/>
      <c r="H608" s="61"/>
      <c r="I608" s="161"/>
      <c r="J608" s="61"/>
      <c r="K608" s="61"/>
      <c r="L608" s="59"/>
      <c r="M608" s="204"/>
      <c r="N608" s="40"/>
      <c r="O608" s="40"/>
      <c r="P608" s="40"/>
      <c r="Q608" s="40"/>
      <c r="R608" s="40"/>
      <c r="S608" s="40"/>
      <c r="T608" s="76"/>
      <c r="AT608" s="22" t="s">
        <v>159</v>
      </c>
      <c r="AU608" s="22" t="s">
        <v>81</v>
      </c>
    </row>
    <row r="609" spans="2:65" s="11" customFormat="1">
      <c r="B609" s="205"/>
      <c r="C609" s="206"/>
      <c r="D609" s="202" t="s">
        <v>161</v>
      </c>
      <c r="E609" s="207" t="s">
        <v>21</v>
      </c>
      <c r="F609" s="208" t="s">
        <v>1052</v>
      </c>
      <c r="G609" s="206"/>
      <c r="H609" s="209">
        <v>3.3050000000000002</v>
      </c>
      <c r="I609" s="210"/>
      <c r="J609" s="206"/>
      <c r="K609" s="206"/>
      <c r="L609" s="211"/>
      <c r="M609" s="212"/>
      <c r="N609" s="213"/>
      <c r="O609" s="213"/>
      <c r="P609" s="213"/>
      <c r="Q609" s="213"/>
      <c r="R609" s="213"/>
      <c r="S609" s="213"/>
      <c r="T609" s="214"/>
      <c r="AT609" s="215" t="s">
        <v>161</v>
      </c>
      <c r="AU609" s="215" t="s">
        <v>81</v>
      </c>
      <c r="AV609" s="11" t="s">
        <v>81</v>
      </c>
      <c r="AW609" s="11" t="s">
        <v>35</v>
      </c>
      <c r="AX609" s="11" t="s">
        <v>79</v>
      </c>
      <c r="AY609" s="215" t="s">
        <v>150</v>
      </c>
    </row>
    <row r="610" spans="2:65" s="1" customFormat="1" ht="22.9" customHeight="1">
      <c r="B610" s="39"/>
      <c r="C610" s="190" t="s">
        <v>1053</v>
      </c>
      <c r="D610" s="190" t="s">
        <v>152</v>
      </c>
      <c r="E610" s="191" t="s">
        <v>1054</v>
      </c>
      <c r="F610" s="192" t="s">
        <v>1055</v>
      </c>
      <c r="G610" s="193" t="s">
        <v>336</v>
      </c>
      <c r="H610" s="194">
        <v>554</v>
      </c>
      <c r="I610" s="195"/>
      <c r="J610" s="196">
        <f>ROUND(I610*H610,2)</f>
        <v>0</v>
      </c>
      <c r="K610" s="192" t="s">
        <v>156</v>
      </c>
      <c r="L610" s="59"/>
      <c r="M610" s="197" t="s">
        <v>21</v>
      </c>
      <c r="N610" s="198" t="s">
        <v>42</v>
      </c>
      <c r="O610" s="40"/>
      <c r="P610" s="199">
        <f>O610*H610</f>
        <v>0</v>
      </c>
      <c r="Q610" s="199">
        <v>0</v>
      </c>
      <c r="R610" s="199">
        <f>Q610*H610</f>
        <v>0</v>
      </c>
      <c r="S610" s="199">
        <v>0</v>
      </c>
      <c r="T610" s="200">
        <f>S610*H610</f>
        <v>0</v>
      </c>
      <c r="AR610" s="22" t="s">
        <v>246</v>
      </c>
      <c r="AT610" s="22" t="s">
        <v>152</v>
      </c>
      <c r="AU610" s="22" t="s">
        <v>81</v>
      </c>
      <c r="AY610" s="22" t="s">
        <v>150</v>
      </c>
      <c r="BE610" s="201">
        <f>IF(N610="základní",J610,0)</f>
        <v>0</v>
      </c>
      <c r="BF610" s="201">
        <f>IF(N610="snížená",J610,0)</f>
        <v>0</v>
      </c>
      <c r="BG610" s="201">
        <f>IF(N610="zákl. přenesená",J610,0)</f>
        <v>0</v>
      </c>
      <c r="BH610" s="201">
        <f>IF(N610="sníž. přenesená",J610,0)</f>
        <v>0</v>
      </c>
      <c r="BI610" s="201">
        <f>IF(N610="nulová",J610,0)</f>
        <v>0</v>
      </c>
      <c r="BJ610" s="22" t="s">
        <v>79</v>
      </c>
      <c r="BK610" s="201">
        <f>ROUND(I610*H610,2)</f>
        <v>0</v>
      </c>
      <c r="BL610" s="22" t="s">
        <v>246</v>
      </c>
      <c r="BM610" s="22" t="s">
        <v>1056</v>
      </c>
    </row>
    <row r="611" spans="2:65" s="1" customFormat="1">
      <c r="B611" s="39"/>
      <c r="C611" s="61"/>
      <c r="D611" s="202" t="s">
        <v>159</v>
      </c>
      <c r="E611" s="61"/>
      <c r="F611" s="203" t="s">
        <v>1057</v>
      </c>
      <c r="G611" s="61"/>
      <c r="H611" s="61"/>
      <c r="I611" s="161"/>
      <c r="J611" s="61"/>
      <c r="K611" s="61"/>
      <c r="L611" s="59"/>
      <c r="M611" s="204"/>
      <c r="N611" s="40"/>
      <c r="O611" s="40"/>
      <c r="P611" s="40"/>
      <c r="Q611" s="40"/>
      <c r="R611" s="40"/>
      <c r="S611" s="40"/>
      <c r="T611" s="76"/>
      <c r="AT611" s="22" t="s">
        <v>159</v>
      </c>
      <c r="AU611" s="22" t="s">
        <v>81</v>
      </c>
    </row>
    <row r="612" spans="2:65" s="11" customFormat="1">
      <c r="B612" s="205"/>
      <c r="C612" s="206"/>
      <c r="D612" s="202" t="s">
        <v>161</v>
      </c>
      <c r="E612" s="207" t="s">
        <v>21</v>
      </c>
      <c r="F612" s="208" t="s">
        <v>1058</v>
      </c>
      <c r="G612" s="206"/>
      <c r="H612" s="209">
        <v>464</v>
      </c>
      <c r="I612" s="210"/>
      <c r="J612" s="206"/>
      <c r="K612" s="206"/>
      <c r="L612" s="211"/>
      <c r="M612" s="212"/>
      <c r="N612" s="213"/>
      <c r="O612" s="213"/>
      <c r="P612" s="213"/>
      <c r="Q612" s="213"/>
      <c r="R612" s="213"/>
      <c r="S612" s="213"/>
      <c r="T612" s="214"/>
      <c r="AT612" s="215" t="s">
        <v>161</v>
      </c>
      <c r="AU612" s="215" t="s">
        <v>81</v>
      </c>
      <c r="AV612" s="11" t="s">
        <v>81</v>
      </c>
      <c r="AW612" s="11" t="s">
        <v>35</v>
      </c>
      <c r="AX612" s="11" t="s">
        <v>71</v>
      </c>
      <c r="AY612" s="215" t="s">
        <v>150</v>
      </c>
    </row>
    <row r="613" spans="2:65" s="11" customFormat="1">
      <c r="B613" s="205"/>
      <c r="C613" s="206"/>
      <c r="D613" s="202" t="s">
        <v>161</v>
      </c>
      <c r="E613" s="207" t="s">
        <v>21</v>
      </c>
      <c r="F613" s="208" t="s">
        <v>660</v>
      </c>
      <c r="G613" s="206"/>
      <c r="H613" s="209">
        <v>90</v>
      </c>
      <c r="I613" s="210"/>
      <c r="J613" s="206"/>
      <c r="K613" s="206"/>
      <c r="L613" s="211"/>
      <c r="M613" s="212"/>
      <c r="N613" s="213"/>
      <c r="O613" s="213"/>
      <c r="P613" s="213"/>
      <c r="Q613" s="213"/>
      <c r="R613" s="213"/>
      <c r="S613" s="213"/>
      <c r="T613" s="214"/>
      <c r="AT613" s="215" t="s">
        <v>161</v>
      </c>
      <c r="AU613" s="215" t="s">
        <v>81</v>
      </c>
      <c r="AV613" s="11" t="s">
        <v>81</v>
      </c>
      <c r="AW613" s="11" t="s">
        <v>35</v>
      </c>
      <c r="AX613" s="11" t="s">
        <v>71</v>
      </c>
      <c r="AY613" s="215" t="s">
        <v>150</v>
      </c>
    </row>
    <row r="614" spans="2:65" s="12" customFormat="1">
      <c r="B614" s="226"/>
      <c r="C614" s="227"/>
      <c r="D614" s="202" t="s">
        <v>161</v>
      </c>
      <c r="E614" s="228" t="s">
        <v>21</v>
      </c>
      <c r="F614" s="229" t="s">
        <v>234</v>
      </c>
      <c r="G614" s="227"/>
      <c r="H614" s="230">
        <v>554</v>
      </c>
      <c r="I614" s="231"/>
      <c r="J614" s="227"/>
      <c r="K614" s="227"/>
      <c r="L614" s="232"/>
      <c r="M614" s="233"/>
      <c r="N614" s="234"/>
      <c r="O614" s="234"/>
      <c r="P614" s="234"/>
      <c r="Q614" s="234"/>
      <c r="R614" s="234"/>
      <c r="S614" s="234"/>
      <c r="T614" s="235"/>
      <c r="AT614" s="236" t="s">
        <v>161</v>
      </c>
      <c r="AU614" s="236" t="s">
        <v>81</v>
      </c>
      <c r="AV614" s="12" t="s">
        <v>157</v>
      </c>
      <c r="AW614" s="12" t="s">
        <v>35</v>
      </c>
      <c r="AX614" s="12" t="s">
        <v>79</v>
      </c>
      <c r="AY614" s="236" t="s">
        <v>150</v>
      </c>
    </row>
    <row r="615" spans="2:65" s="1" customFormat="1" ht="14.45" customHeight="1">
      <c r="B615" s="39"/>
      <c r="C615" s="216" t="s">
        <v>1059</v>
      </c>
      <c r="D615" s="216" t="s">
        <v>206</v>
      </c>
      <c r="E615" s="217" t="s">
        <v>1049</v>
      </c>
      <c r="F615" s="218" t="s">
        <v>1050</v>
      </c>
      <c r="G615" s="219" t="s">
        <v>171</v>
      </c>
      <c r="H615" s="220">
        <v>1.33</v>
      </c>
      <c r="I615" s="221"/>
      <c r="J615" s="222">
        <f>ROUND(I615*H615,2)</f>
        <v>0</v>
      </c>
      <c r="K615" s="218" t="s">
        <v>156</v>
      </c>
      <c r="L615" s="223"/>
      <c r="M615" s="224" t="s">
        <v>21</v>
      </c>
      <c r="N615" s="225" t="s">
        <v>42</v>
      </c>
      <c r="O615" s="40"/>
      <c r="P615" s="199">
        <f>O615*H615</f>
        <v>0</v>
      </c>
      <c r="Q615" s="199">
        <v>0.55000000000000004</v>
      </c>
      <c r="R615" s="199">
        <f>Q615*H615</f>
        <v>0.73150000000000015</v>
      </c>
      <c r="S615" s="199">
        <v>0</v>
      </c>
      <c r="T615" s="200">
        <f>S615*H615</f>
        <v>0</v>
      </c>
      <c r="AR615" s="22" t="s">
        <v>348</v>
      </c>
      <c r="AT615" s="22" t="s">
        <v>206</v>
      </c>
      <c r="AU615" s="22" t="s">
        <v>81</v>
      </c>
      <c r="AY615" s="22" t="s">
        <v>150</v>
      </c>
      <c r="BE615" s="201">
        <f>IF(N615="základní",J615,0)</f>
        <v>0</v>
      </c>
      <c r="BF615" s="201">
        <f>IF(N615="snížená",J615,0)</f>
        <v>0</v>
      </c>
      <c r="BG615" s="201">
        <f>IF(N615="zákl. přenesená",J615,0)</f>
        <v>0</v>
      </c>
      <c r="BH615" s="201">
        <f>IF(N615="sníž. přenesená",J615,0)</f>
        <v>0</v>
      </c>
      <c r="BI615" s="201">
        <f>IF(N615="nulová",J615,0)</f>
        <v>0</v>
      </c>
      <c r="BJ615" s="22" t="s">
        <v>79</v>
      </c>
      <c r="BK615" s="201">
        <f>ROUND(I615*H615,2)</f>
        <v>0</v>
      </c>
      <c r="BL615" s="22" t="s">
        <v>246</v>
      </c>
      <c r="BM615" s="22" t="s">
        <v>1060</v>
      </c>
    </row>
    <row r="616" spans="2:65" s="1" customFormat="1">
      <c r="B616" s="39"/>
      <c r="C616" s="61"/>
      <c r="D616" s="202" t="s">
        <v>159</v>
      </c>
      <c r="E616" s="61"/>
      <c r="F616" s="203" t="s">
        <v>1050</v>
      </c>
      <c r="G616" s="61"/>
      <c r="H616" s="61"/>
      <c r="I616" s="161"/>
      <c r="J616" s="61"/>
      <c r="K616" s="61"/>
      <c r="L616" s="59"/>
      <c r="M616" s="204"/>
      <c r="N616" s="40"/>
      <c r="O616" s="40"/>
      <c r="P616" s="40"/>
      <c r="Q616" s="40"/>
      <c r="R616" s="40"/>
      <c r="S616" s="40"/>
      <c r="T616" s="76"/>
      <c r="AT616" s="22" t="s">
        <v>159</v>
      </c>
      <c r="AU616" s="22" t="s">
        <v>81</v>
      </c>
    </row>
    <row r="617" spans="2:65" s="11" customFormat="1">
      <c r="B617" s="205"/>
      <c r="C617" s="206"/>
      <c r="D617" s="202" t="s">
        <v>161</v>
      </c>
      <c r="E617" s="207" t="s">
        <v>21</v>
      </c>
      <c r="F617" s="208" t="s">
        <v>1061</v>
      </c>
      <c r="G617" s="206"/>
      <c r="H617" s="209">
        <v>1.1140000000000001</v>
      </c>
      <c r="I617" s="210"/>
      <c r="J617" s="206"/>
      <c r="K617" s="206"/>
      <c r="L617" s="211"/>
      <c r="M617" s="212"/>
      <c r="N617" s="213"/>
      <c r="O617" s="213"/>
      <c r="P617" s="213"/>
      <c r="Q617" s="213"/>
      <c r="R617" s="213"/>
      <c r="S617" s="213"/>
      <c r="T617" s="214"/>
      <c r="AT617" s="215" t="s">
        <v>161</v>
      </c>
      <c r="AU617" s="215" t="s">
        <v>81</v>
      </c>
      <c r="AV617" s="11" t="s">
        <v>81</v>
      </c>
      <c r="AW617" s="11" t="s">
        <v>35</v>
      </c>
      <c r="AX617" s="11" t="s">
        <v>71</v>
      </c>
      <c r="AY617" s="215" t="s">
        <v>150</v>
      </c>
    </row>
    <row r="618" spans="2:65" s="11" customFormat="1">
      <c r="B618" s="205"/>
      <c r="C618" s="206"/>
      <c r="D618" s="202" t="s">
        <v>161</v>
      </c>
      <c r="E618" s="207" t="s">
        <v>21</v>
      </c>
      <c r="F618" s="208" t="s">
        <v>1062</v>
      </c>
      <c r="G618" s="206"/>
      <c r="H618" s="209">
        <v>0.216</v>
      </c>
      <c r="I618" s="210"/>
      <c r="J618" s="206"/>
      <c r="K618" s="206"/>
      <c r="L618" s="211"/>
      <c r="M618" s="212"/>
      <c r="N618" s="213"/>
      <c r="O618" s="213"/>
      <c r="P618" s="213"/>
      <c r="Q618" s="213"/>
      <c r="R618" s="213"/>
      <c r="S618" s="213"/>
      <c r="T618" s="214"/>
      <c r="AT618" s="215" t="s">
        <v>161</v>
      </c>
      <c r="AU618" s="215" t="s">
        <v>81</v>
      </c>
      <c r="AV618" s="11" t="s">
        <v>81</v>
      </c>
      <c r="AW618" s="11" t="s">
        <v>35</v>
      </c>
      <c r="AX618" s="11" t="s">
        <v>71</v>
      </c>
      <c r="AY618" s="215" t="s">
        <v>150</v>
      </c>
    </row>
    <row r="619" spans="2:65" s="12" customFormat="1">
      <c r="B619" s="226"/>
      <c r="C619" s="227"/>
      <c r="D619" s="202" t="s">
        <v>161</v>
      </c>
      <c r="E619" s="228" t="s">
        <v>21</v>
      </c>
      <c r="F619" s="229" t="s">
        <v>234</v>
      </c>
      <c r="G619" s="227"/>
      <c r="H619" s="230">
        <v>1.33</v>
      </c>
      <c r="I619" s="231"/>
      <c r="J619" s="227"/>
      <c r="K619" s="227"/>
      <c r="L619" s="232"/>
      <c r="M619" s="233"/>
      <c r="N619" s="234"/>
      <c r="O619" s="234"/>
      <c r="P619" s="234"/>
      <c r="Q619" s="234"/>
      <c r="R619" s="234"/>
      <c r="S619" s="234"/>
      <c r="T619" s="235"/>
      <c r="AT619" s="236" t="s">
        <v>161</v>
      </c>
      <c r="AU619" s="236" t="s">
        <v>81</v>
      </c>
      <c r="AV619" s="12" t="s">
        <v>157</v>
      </c>
      <c r="AW619" s="12" t="s">
        <v>35</v>
      </c>
      <c r="AX619" s="12" t="s">
        <v>79</v>
      </c>
      <c r="AY619" s="236" t="s">
        <v>150</v>
      </c>
    </row>
    <row r="620" spans="2:65" s="1" customFormat="1" ht="22.9" customHeight="1">
      <c r="B620" s="39"/>
      <c r="C620" s="190" t="s">
        <v>1063</v>
      </c>
      <c r="D620" s="190" t="s">
        <v>152</v>
      </c>
      <c r="E620" s="191" t="s">
        <v>1064</v>
      </c>
      <c r="F620" s="192" t="s">
        <v>1065</v>
      </c>
      <c r="G620" s="193" t="s">
        <v>155</v>
      </c>
      <c r="H620" s="194">
        <v>149</v>
      </c>
      <c r="I620" s="195"/>
      <c r="J620" s="196">
        <f>ROUND(I620*H620,2)</f>
        <v>0</v>
      </c>
      <c r="K620" s="192" t="s">
        <v>156</v>
      </c>
      <c r="L620" s="59"/>
      <c r="M620" s="197" t="s">
        <v>21</v>
      </c>
      <c r="N620" s="198" t="s">
        <v>42</v>
      </c>
      <c r="O620" s="40"/>
      <c r="P620" s="199">
        <f>O620*H620</f>
        <v>0</v>
      </c>
      <c r="Q620" s="199">
        <v>1.9460000000000002E-2</v>
      </c>
      <c r="R620" s="199">
        <f>Q620*H620</f>
        <v>2.8995400000000005</v>
      </c>
      <c r="S620" s="199">
        <v>0</v>
      </c>
      <c r="T620" s="200">
        <f>S620*H620</f>
        <v>0</v>
      </c>
      <c r="AR620" s="22" t="s">
        <v>246</v>
      </c>
      <c r="AT620" s="22" t="s">
        <v>152</v>
      </c>
      <c r="AU620" s="22" t="s">
        <v>81</v>
      </c>
      <c r="AY620" s="22" t="s">
        <v>150</v>
      </c>
      <c r="BE620" s="201">
        <f>IF(N620="základní",J620,0)</f>
        <v>0</v>
      </c>
      <c r="BF620" s="201">
        <f>IF(N620="snížená",J620,0)</f>
        <v>0</v>
      </c>
      <c r="BG620" s="201">
        <f>IF(N620="zákl. přenesená",J620,0)</f>
        <v>0</v>
      </c>
      <c r="BH620" s="201">
        <f>IF(N620="sníž. přenesená",J620,0)</f>
        <v>0</v>
      </c>
      <c r="BI620" s="201">
        <f>IF(N620="nulová",J620,0)</f>
        <v>0</v>
      </c>
      <c r="BJ620" s="22" t="s">
        <v>79</v>
      </c>
      <c r="BK620" s="201">
        <f>ROUND(I620*H620,2)</f>
        <v>0</v>
      </c>
      <c r="BL620" s="22" t="s">
        <v>246</v>
      </c>
      <c r="BM620" s="22" t="s">
        <v>1066</v>
      </c>
    </row>
    <row r="621" spans="2:65" s="1" customFormat="1" ht="27">
      <c r="B621" s="39"/>
      <c r="C621" s="61"/>
      <c r="D621" s="202" t="s">
        <v>159</v>
      </c>
      <c r="E621" s="61"/>
      <c r="F621" s="203" t="s">
        <v>1067</v>
      </c>
      <c r="G621" s="61"/>
      <c r="H621" s="61"/>
      <c r="I621" s="161"/>
      <c r="J621" s="61"/>
      <c r="K621" s="61"/>
      <c r="L621" s="59"/>
      <c r="M621" s="204"/>
      <c r="N621" s="40"/>
      <c r="O621" s="40"/>
      <c r="P621" s="40"/>
      <c r="Q621" s="40"/>
      <c r="R621" s="40"/>
      <c r="S621" s="40"/>
      <c r="T621" s="76"/>
      <c r="AT621" s="22" t="s">
        <v>159</v>
      </c>
      <c r="AU621" s="22" t="s">
        <v>81</v>
      </c>
    </row>
    <row r="622" spans="2:65" s="11" customFormat="1">
      <c r="B622" s="205"/>
      <c r="C622" s="206"/>
      <c r="D622" s="202" t="s">
        <v>161</v>
      </c>
      <c r="E622" s="207" t="s">
        <v>21</v>
      </c>
      <c r="F622" s="208" t="s">
        <v>983</v>
      </c>
      <c r="G622" s="206"/>
      <c r="H622" s="209">
        <v>149</v>
      </c>
      <c r="I622" s="210"/>
      <c r="J622" s="206"/>
      <c r="K622" s="206"/>
      <c r="L622" s="211"/>
      <c r="M622" s="212"/>
      <c r="N622" s="213"/>
      <c r="O622" s="213"/>
      <c r="P622" s="213"/>
      <c r="Q622" s="213"/>
      <c r="R622" s="213"/>
      <c r="S622" s="213"/>
      <c r="T622" s="214"/>
      <c r="AT622" s="215" t="s">
        <v>161</v>
      </c>
      <c r="AU622" s="215" t="s">
        <v>81</v>
      </c>
      <c r="AV622" s="11" t="s">
        <v>81</v>
      </c>
      <c r="AW622" s="11" t="s">
        <v>35</v>
      </c>
      <c r="AX622" s="11" t="s">
        <v>79</v>
      </c>
      <c r="AY622" s="215" t="s">
        <v>150</v>
      </c>
    </row>
    <row r="623" spans="2:65" s="1" customFormat="1" ht="22.9" customHeight="1">
      <c r="B623" s="39"/>
      <c r="C623" s="190" t="s">
        <v>1068</v>
      </c>
      <c r="D623" s="190" t="s">
        <v>152</v>
      </c>
      <c r="E623" s="191" t="s">
        <v>1069</v>
      </c>
      <c r="F623" s="192" t="s">
        <v>1070</v>
      </c>
      <c r="G623" s="193" t="s">
        <v>171</v>
      </c>
      <c r="H623" s="194">
        <v>7.125</v>
      </c>
      <c r="I623" s="195"/>
      <c r="J623" s="196">
        <f>ROUND(I623*H623,2)</f>
        <v>0</v>
      </c>
      <c r="K623" s="192" t="s">
        <v>156</v>
      </c>
      <c r="L623" s="59"/>
      <c r="M623" s="197" t="s">
        <v>21</v>
      </c>
      <c r="N623" s="198" t="s">
        <v>42</v>
      </c>
      <c r="O623" s="40"/>
      <c r="P623" s="199">
        <f>O623*H623</f>
        <v>0</v>
      </c>
      <c r="Q623" s="199">
        <v>2.3369999999999998E-2</v>
      </c>
      <c r="R623" s="199">
        <f>Q623*H623</f>
        <v>0.16651125</v>
      </c>
      <c r="S623" s="199">
        <v>0</v>
      </c>
      <c r="T623" s="200">
        <f>S623*H623</f>
        <v>0</v>
      </c>
      <c r="AR623" s="22" t="s">
        <v>246</v>
      </c>
      <c r="AT623" s="22" t="s">
        <v>152</v>
      </c>
      <c r="AU623" s="22" t="s">
        <v>81</v>
      </c>
      <c r="AY623" s="22" t="s">
        <v>150</v>
      </c>
      <c r="BE623" s="201">
        <f>IF(N623="základní",J623,0)</f>
        <v>0</v>
      </c>
      <c r="BF623" s="201">
        <f>IF(N623="snížená",J623,0)</f>
        <v>0</v>
      </c>
      <c r="BG623" s="201">
        <f>IF(N623="zákl. přenesená",J623,0)</f>
        <v>0</v>
      </c>
      <c r="BH623" s="201">
        <f>IF(N623="sníž. přenesená",J623,0)</f>
        <v>0</v>
      </c>
      <c r="BI623" s="201">
        <f>IF(N623="nulová",J623,0)</f>
        <v>0</v>
      </c>
      <c r="BJ623" s="22" t="s">
        <v>79</v>
      </c>
      <c r="BK623" s="201">
        <f>ROUND(I623*H623,2)</f>
        <v>0</v>
      </c>
      <c r="BL623" s="22" t="s">
        <v>246</v>
      </c>
      <c r="BM623" s="22" t="s">
        <v>1071</v>
      </c>
    </row>
    <row r="624" spans="2:65" s="1" customFormat="1" ht="27">
      <c r="B624" s="39"/>
      <c r="C624" s="61"/>
      <c r="D624" s="202" t="s">
        <v>159</v>
      </c>
      <c r="E624" s="61"/>
      <c r="F624" s="203" t="s">
        <v>1072</v>
      </c>
      <c r="G624" s="61"/>
      <c r="H624" s="61"/>
      <c r="I624" s="161"/>
      <c r="J624" s="61"/>
      <c r="K624" s="61"/>
      <c r="L624" s="59"/>
      <c r="M624" s="204"/>
      <c r="N624" s="40"/>
      <c r="O624" s="40"/>
      <c r="P624" s="40"/>
      <c r="Q624" s="40"/>
      <c r="R624" s="40"/>
      <c r="S624" s="40"/>
      <c r="T624" s="76"/>
      <c r="AT624" s="22" t="s">
        <v>159</v>
      </c>
      <c r="AU624" s="22" t="s">
        <v>81</v>
      </c>
    </row>
    <row r="625" spans="2:65" s="11" customFormat="1">
      <c r="B625" s="205"/>
      <c r="C625" s="206"/>
      <c r="D625" s="202" t="s">
        <v>161</v>
      </c>
      <c r="E625" s="207" t="s">
        <v>21</v>
      </c>
      <c r="F625" s="208" t="s">
        <v>1073</v>
      </c>
      <c r="G625" s="206"/>
      <c r="H625" s="209">
        <v>7.125</v>
      </c>
      <c r="I625" s="210"/>
      <c r="J625" s="206"/>
      <c r="K625" s="206"/>
      <c r="L625" s="211"/>
      <c r="M625" s="212"/>
      <c r="N625" s="213"/>
      <c r="O625" s="213"/>
      <c r="P625" s="213"/>
      <c r="Q625" s="213"/>
      <c r="R625" s="213"/>
      <c r="S625" s="213"/>
      <c r="T625" s="214"/>
      <c r="AT625" s="215" t="s">
        <v>161</v>
      </c>
      <c r="AU625" s="215" t="s">
        <v>81</v>
      </c>
      <c r="AV625" s="11" t="s">
        <v>81</v>
      </c>
      <c r="AW625" s="11" t="s">
        <v>35</v>
      </c>
      <c r="AX625" s="11" t="s">
        <v>79</v>
      </c>
      <c r="AY625" s="215" t="s">
        <v>150</v>
      </c>
    </row>
    <row r="626" spans="2:65" s="1" customFormat="1" ht="14.45" customHeight="1">
      <c r="B626" s="39"/>
      <c r="C626" s="190" t="s">
        <v>1074</v>
      </c>
      <c r="D626" s="190" t="s">
        <v>152</v>
      </c>
      <c r="E626" s="191" t="s">
        <v>1075</v>
      </c>
      <c r="F626" s="192" t="s">
        <v>1076</v>
      </c>
      <c r="G626" s="193" t="s">
        <v>155</v>
      </c>
      <c r="H626" s="194">
        <v>10.56</v>
      </c>
      <c r="I626" s="195"/>
      <c r="J626" s="196">
        <f>ROUND(I626*H626,2)</f>
        <v>0</v>
      </c>
      <c r="K626" s="192" t="s">
        <v>21</v>
      </c>
      <c r="L626" s="59"/>
      <c r="M626" s="197" t="s">
        <v>21</v>
      </c>
      <c r="N626" s="198" t="s">
        <v>42</v>
      </c>
      <c r="O626" s="40"/>
      <c r="P626" s="199">
        <f>O626*H626</f>
        <v>0</v>
      </c>
      <c r="Q626" s="199">
        <v>1.089E-2</v>
      </c>
      <c r="R626" s="199">
        <f>Q626*H626</f>
        <v>0.11499840000000001</v>
      </c>
      <c r="S626" s="199">
        <v>0</v>
      </c>
      <c r="T626" s="200">
        <f>S626*H626</f>
        <v>0</v>
      </c>
      <c r="AR626" s="22" t="s">
        <v>246</v>
      </c>
      <c r="AT626" s="22" t="s">
        <v>152</v>
      </c>
      <c r="AU626" s="22" t="s">
        <v>81</v>
      </c>
      <c r="AY626" s="22" t="s">
        <v>150</v>
      </c>
      <c r="BE626" s="201">
        <f>IF(N626="základní",J626,0)</f>
        <v>0</v>
      </c>
      <c r="BF626" s="201">
        <f>IF(N626="snížená",J626,0)</f>
        <v>0</v>
      </c>
      <c r="BG626" s="201">
        <f>IF(N626="zákl. přenesená",J626,0)</f>
        <v>0</v>
      </c>
      <c r="BH626" s="201">
        <f>IF(N626="sníž. přenesená",J626,0)</f>
        <v>0</v>
      </c>
      <c r="BI626" s="201">
        <f>IF(N626="nulová",J626,0)</f>
        <v>0</v>
      </c>
      <c r="BJ626" s="22" t="s">
        <v>79</v>
      </c>
      <c r="BK626" s="201">
        <f>ROUND(I626*H626,2)</f>
        <v>0</v>
      </c>
      <c r="BL626" s="22" t="s">
        <v>246</v>
      </c>
      <c r="BM626" s="22" t="s">
        <v>1077</v>
      </c>
    </row>
    <row r="627" spans="2:65" s="1" customFormat="1">
      <c r="B627" s="39"/>
      <c r="C627" s="61"/>
      <c r="D627" s="202" t="s">
        <v>159</v>
      </c>
      <c r="E627" s="61"/>
      <c r="F627" s="203" t="s">
        <v>1076</v>
      </c>
      <c r="G627" s="61"/>
      <c r="H627" s="61"/>
      <c r="I627" s="161"/>
      <c r="J627" s="61"/>
      <c r="K627" s="61"/>
      <c r="L627" s="59"/>
      <c r="M627" s="204"/>
      <c r="N627" s="40"/>
      <c r="O627" s="40"/>
      <c r="P627" s="40"/>
      <c r="Q627" s="40"/>
      <c r="R627" s="40"/>
      <c r="S627" s="40"/>
      <c r="T627" s="76"/>
      <c r="AT627" s="22" t="s">
        <v>159</v>
      </c>
      <c r="AU627" s="22" t="s">
        <v>81</v>
      </c>
    </row>
    <row r="628" spans="2:65" s="11" customFormat="1">
      <c r="B628" s="205"/>
      <c r="C628" s="206"/>
      <c r="D628" s="202" t="s">
        <v>161</v>
      </c>
      <c r="E628" s="207" t="s">
        <v>21</v>
      </c>
      <c r="F628" s="208" t="s">
        <v>1078</v>
      </c>
      <c r="G628" s="206"/>
      <c r="H628" s="209">
        <v>10.56</v>
      </c>
      <c r="I628" s="210"/>
      <c r="J628" s="206"/>
      <c r="K628" s="206"/>
      <c r="L628" s="211"/>
      <c r="M628" s="212"/>
      <c r="N628" s="213"/>
      <c r="O628" s="213"/>
      <c r="P628" s="213"/>
      <c r="Q628" s="213"/>
      <c r="R628" s="213"/>
      <c r="S628" s="213"/>
      <c r="T628" s="214"/>
      <c r="AT628" s="215" t="s">
        <v>161</v>
      </c>
      <c r="AU628" s="215" t="s">
        <v>81</v>
      </c>
      <c r="AV628" s="11" t="s">
        <v>81</v>
      </c>
      <c r="AW628" s="11" t="s">
        <v>35</v>
      </c>
      <c r="AX628" s="11" t="s">
        <v>79</v>
      </c>
      <c r="AY628" s="215" t="s">
        <v>150</v>
      </c>
    </row>
    <row r="629" spans="2:65" s="1" customFormat="1" ht="14.45" customHeight="1">
      <c r="B629" s="39"/>
      <c r="C629" s="190" t="s">
        <v>1079</v>
      </c>
      <c r="D629" s="190" t="s">
        <v>152</v>
      </c>
      <c r="E629" s="191" t="s">
        <v>1080</v>
      </c>
      <c r="F629" s="192" t="s">
        <v>1081</v>
      </c>
      <c r="G629" s="193" t="s">
        <v>155</v>
      </c>
      <c r="H629" s="194">
        <v>23.437999999999999</v>
      </c>
      <c r="I629" s="195"/>
      <c r="J629" s="196">
        <f>ROUND(I629*H629,2)</f>
        <v>0</v>
      </c>
      <c r="K629" s="192" t="s">
        <v>156</v>
      </c>
      <c r="L629" s="59"/>
      <c r="M629" s="197" t="s">
        <v>21</v>
      </c>
      <c r="N629" s="198" t="s">
        <v>42</v>
      </c>
      <c r="O629" s="40"/>
      <c r="P629" s="199">
        <f>O629*H629</f>
        <v>0</v>
      </c>
      <c r="Q629" s="199">
        <v>1.3440000000000001E-2</v>
      </c>
      <c r="R629" s="199">
        <f>Q629*H629</f>
        <v>0.31500672000000002</v>
      </c>
      <c r="S629" s="199">
        <v>0</v>
      </c>
      <c r="T629" s="200">
        <f>S629*H629</f>
        <v>0</v>
      </c>
      <c r="AR629" s="22" t="s">
        <v>246</v>
      </c>
      <c r="AT629" s="22" t="s">
        <v>152</v>
      </c>
      <c r="AU629" s="22" t="s">
        <v>81</v>
      </c>
      <c r="AY629" s="22" t="s">
        <v>150</v>
      </c>
      <c r="BE629" s="201">
        <f>IF(N629="základní",J629,0)</f>
        <v>0</v>
      </c>
      <c r="BF629" s="201">
        <f>IF(N629="snížená",J629,0)</f>
        <v>0</v>
      </c>
      <c r="BG629" s="201">
        <f>IF(N629="zákl. přenesená",J629,0)</f>
        <v>0</v>
      </c>
      <c r="BH629" s="201">
        <f>IF(N629="sníž. přenesená",J629,0)</f>
        <v>0</v>
      </c>
      <c r="BI629" s="201">
        <f>IF(N629="nulová",J629,0)</f>
        <v>0</v>
      </c>
      <c r="BJ629" s="22" t="s">
        <v>79</v>
      </c>
      <c r="BK629" s="201">
        <f>ROUND(I629*H629,2)</f>
        <v>0</v>
      </c>
      <c r="BL629" s="22" t="s">
        <v>246</v>
      </c>
      <c r="BM629" s="22" t="s">
        <v>1082</v>
      </c>
    </row>
    <row r="630" spans="2:65" s="1" customFormat="1" ht="27">
      <c r="B630" s="39"/>
      <c r="C630" s="61"/>
      <c r="D630" s="202" t="s">
        <v>159</v>
      </c>
      <c r="E630" s="61"/>
      <c r="F630" s="203" t="s">
        <v>1083</v>
      </c>
      <c r="G630" s="61"/>
      <c r="H630" s="61"/>
      <c r="I630" s="161"/>
      <c r="J630" s="61"/>
      <c r="K630" s="61"/>
      <c r="L630" s="59"/>
      <c r="M630" s="204"/>
      <c r="N630" s="40"/>
      <c r="O630" s="40"/>
      <c r="P630" s="40"/>
      <c r="Q630" s="40"/>
      <c r="R630" s="40"/>
      <c r="S630" s="40"/>
      <c r="T630" s="76"/>
      <c r="AT630" s="22" t="s">
        <v>159</v>
      </c>
      <c r="AU630" s="22" t="s">
        <v>81</v>
      </c>
    </row>
    <row r="631" spans="2:65" s="11" customFormat="1">
      <c r="B631" s="205"/>
      <c r="C631" s="206"/>
      <c r="D631" s="202" t="s">
        <v>161</v>
      </c>
      <c r="E631" s="207" t="s">
        <v>21</v>
      </c>
      <c r="F631" s="208" t="s">
        <v>1084</v>
      </c>
      <c r="G631" s="206"/>
      <c r="H631" s="209">
        <v>15.625</v>
      </c>
      <c r="I631" s="210"/>
      <c r="J631" s="206"/>
      <c r="K631" s="206"/>
      <c r="L631" s="211"/>
      <c r="M631" s="212"/>
      <c r="N631" s="213"/>
      <c r="O631" s="213"/>
      <c r="P631" s="213"/>
      <c r="Q631" s="213"/>
      <c r="R631" s="213"/>
      <c r="S631" s="213"/>
      <c r="T631" s="214"/>
      <c r="AT631" s="215" t="s">
        <v>161</v>
      </c>
      <c r="AU631" s="215" t="s">
        <v>81</v>
      </c>
      <c r="AV631" s="11" t="s">
        <v>81</v>
      </c>
      <c r="AW631" s="11" t="s">
        <v>35</v>
      </c>
      <c r="AX631" s="11" t="s">
        <v>71</v>
      </c>
      <c r="AY631" s="215" t="s">
        <v>150</v>
      </c>
    </row>
    <row r="632" spans="2:65" s="11" customFormat="1">
      <c r="B632" s="205"/>
      <c r="C632" s="206"/>
      <c r="D632" s="202" t="s">
        <v>161</v>
      </c>
      <c r="E632" s="207" t="s">
        <v>21</v>
      </c>
      <c r="F632" s="208" t="s">
        <v>1085</v>
      </c>
      <c r="G632" s="206"/>
      <c r="H632" s="209">
        <v>7.8129999999999997</v>
      </c>
      <c r="I632" s="210"/>
      <c r="J632" s="206"/>
      <c r="K632" s="206"/>
      <c r="L632" s="211"/>
      <c r="M632" s="212"/>
      <c r="N632" s="213"/>
      <c r="O632" s="213"/>
      <c r="P632" s="213"/>
      <c r="Q632" s="213"/>
      <c r="R632" s="213"/>
      <c r="S632" s="213"/>
      <c r="T632" s="214"/>
      <c r="AT632" s="215" t="s">
        <v>161</v>
      </c>
      <c r="AU632" s="215" t="s">
        <v>81</v>
      </c>
      <c r="AV632" s="11" t="s">
        <v>81</v>
      </c>
      <c r="AW632" s="11" t="s">
        <v>35</v>
      </c>
      <c r="AX632" s="11" t="s">
        <v>71</v>
      </c>
      <c r="AY632" s="215" t="s">
        <v>150</v>
      </c>
    </row>
    <row r="633" spans="2:65" s="12" customFormat="1">
      <c r="B633" s="226"/>
      <c r="C633" s="227"/>
      <c r="D633" s="202" t="s">
        <v>161</v>
      </c>
      <c r="E633" s="228" t="s">
        <v>21</v>
      </c>
      <c r="F633" s="229" t="s">
        <v>234</v>
      </c>
      <c r="G633" s="227"/>
      <c r="H633" s="230">
        <v>23.437999999999999</v>
      </c>
      <c r="I633" s="231"/>
      <c r="J633" s="227"/>
      <c r="K633" s="227"/>
      <c r="L633" s="232"/>
      <c r="M633" s="233"/>
      <c r="N633" s="234"/>
      <c r="O633" s="234"/>
      <c r="P633" s="234"/>
      <c r="Q633" s="234"/>
      <c r="R633" s="234"/>
      <c r="S633" s="234"/>
      <c r="T633" s="235"/>
      <c r="AT633" s="236" t="s">
        <v>161</v>
      </c>
      <c r="AU633" s="236" t="s">
        <v>81</v>
      </c>
      <c r="AV633" s="12" t="s">
        <v>157</v>
      </c>
      <c r="AW633" s="12" t="s">
        <v>35</v>
      </c>
      <c r="AX633" s="12" t="s">
        <v>79</v>
      </c>
      <c r="AY633" s="236" t="s">
        <v>150</v>
      </c>
    </row>
    <row r="634" spans="2:65" s="1" customFormat="1" ht="14.45" customHeight="1">
      <c r="B634" s="39"/>
      <c r="C634" s="190" t="s">
        <v>1086</v>
      </c>
      <c r="D634" s="190" t="s">
        <v>152</v>
      </c>
      <c r="E634" s="191" t="s">
        <v>1087</v>
      </c>
      <c r="F634" s="192" t="s">
        <v>1088</v>
      </c>
      <c r="G634" s="193" t="s">
        <v>155</v>
      </c>
      <c r="H634" s="194">
        <v>11.9</v>
      </c>
      <c r="I634" s="195"/>
      <c r="J634" s="196">
        <f>ROUND(I634*H634,2)</f>
        <v>0</v>
      </c>
      <c r="K634" s="192" t="s">
        <v>156</v>
      </c>
      <c r="L634" s="59"/>
      <c r="M634" s="197" t="s">
        <v>21</v>
      </c>
      <c r="N634" s="198" t="s">
        <v>42</v>
      </c>
      <c r="O634" s="40"/>
      <c r="P634" s="199">
        <f>O634*H634</f>
        <v>0</v>
      </c>
      <c r="Q634" s="199">
        <v>0</v>
      </c>
      <c r="R634" s="199">
        <f>Q634*H634</f>
        <v>0</v>
      </c>
      <c r="S634" s="199">
        <v>1.4E-2</v>
      </c>
      <c r="T634" s="200">
        <f>S634*H634</f>
        <v>0.1666</v>
      </c>
      <c r="AR634" s="22" t="s">
        <v>246</v>
      </c>
      <c r="AT634" s="22" t="s">
        <v>152</v>
      </c>
      <c r="AU634" s="22" t="s">
        <v>81</v>
      </c>
      <c r="AY634" s="22" t="s">
        <v>150</v>
      </c>
      <c r="BE634" s="201">
        <f>IF(N634="základní",J634,0)</f>
        <v>0</v>
      </c>
      <c r="BF634" s="201">
        <f>IF(N634="snížená",J634,0)</f>
        <v>0</v>
      </c>
      <c r="BG634" s="201">
        <f>IF(N634="zákl. přenesená",J634,0)</f>
        <v>0</v>
      </c>
      <c r="BH634" s="201">
        <f>IF(N634="sníž. přenesená",J634,0)</f>
        <v>0</v>
      </c>
      <c r="BI634" s="201">
        <f>IF(N634="nulová",J634,0)</f>
        <v>0</v>
      </c>
      <c r="BJ634" s="22" t="s">
        <v>79</v>
      </c>
      <c r="BK634" s="201">
        <f>ROUND(I634*H634,2)</f>
        <v>0</v>
      </c>
      <c r="BL634" s="22" t="s">
        <v>246</v>
      </c>
      <c r="BM634" s="22" t="s">
        <v>1089</v>
      </c>
    </row>
    <row r="635" spans="2:65" s="1" customFormat="1">
      <c r="B635" s="39"/>
      <c r="C635" s="61"/>
      <c r="D635" s="202" t="s">
        <v>159</v>
      </c>
      <c r="E635" s="61"/>
      <c r="F635" s="203" t="s">
        <v>1090</v>
      </c>
      <c r="G635" s="61"/>
      <c r="H635" s="61"/>
      <c r="I635" s="161"/>
      <c r="J635" s="61"/>
      <c r="K635" s="61"/>
      <c r="L635" s="59"/>
      <c r="M635" s="204"/>
      <c r="N635" s="40"/>
      <c r="O635" s="40"/>
      <c r="P635" s="40"/>
      <c r="Q635" s="40"/>
      <c r="R635" s="40"/>
      <c r="S635" s="40"/>
      <c r="T635" s="76"/>
      <c r="AT635" s="22" t="s">
        <v>159</v>
      </c>
      <c r="AU635" s="22" t="s">
        <v>81</v>
      </c>
    </row>
    <row r="636" spans="2:65" s="1" customFormat="1" ht="14.45" customHeight="1">
      <c r="B636" s="39"/>
      <c r="C636" s="190" t="s">
        <v>1091</v>
      </c>
      <c r="D636" s="190" t="s">
        <v>152</v>
      </c>
      <c r="E636" s="191" t="s">
        <v>1092</v>
      </c>
      <c r="F636" s="192" t="s">
        <v>1093</v>
      </c>
      <c r="G636" s="193" t="s">
        <v>197</v>
      </c>
      <c r="H636" s="194">
        <v>7.4409999999999998</v>
      </c>
      <c r="I636" s="195"/>
      <c r="J636" s="196">
        <f>ROUND(I636*H636,2)</f>
        <v>0</v>
      </c>
      <c r="K636" s="192" t="s">
        <v>156</v>
      </c>
      <c r="L636" s="59"/>
      <c r="M636" s="197" t="s">
        <v>21</v>
      </c>
      <c r="N636" s="198" t="s">
        <v>42</v>
      </c>
      <c r="O636" s="40"/>
      <c r="P636" s="199">
        <f>O636*H636</f>
        <v>0</v>
      </c>
      <c r="Q636" s="199">
        <v>0</v>
      </c>
      <c r="R636" s="199">
        <f>Q636*H636</f>
        <v>0</v>
      </c>
      <c r="S636" s="199">
        <v>0</v>
      </c>
      <c r="T636" s="200">
        <f>S636*H636</f>
        <v>0</v>
      </c>
      <c r="AR636" s="22" t="s">
        <v>246</v>
      </c>
      <c r="AT636" s="22" t="s">
        <v>152</v>
      </c>
      <c r="AU636" s="22" t="s">
        <v>81</v>
      </c>
      <c r="AY636" s="22" t="s">
        <v>150</v>
      </c>
      <c r="BE636" s="201">
        <f>IF(N636="základní",J636,0)</f>
        <v>0</v>
      </c>
      <c r="BF636" s="201">
        <f>IF(N636="snížená",J636,0)</f>
        <v>0</v>
      </c>
      <c r="BG636" s="201">
        <f>IF(N636="zákl. přenesená",J636,0)</f>
        <v>0</v>
      </c>
      <c r="BH636" s="201">
        <f>IF(N636="sníž. přenesená",J636,0)</f>
        <v>0</v>
      </c>
      <c r="BI636" s="201">
        <f>IF(N636="nulová",J636,0)</f>
        <v>0</v>
      </c>
      <c r="BJ636" s="22" t="s">
        <v>79</v>
      </c>
      <c r="BK636" s="201">
        <f>ROUND(I636*H636,2)</f>
        <v>0</v>
      </c>
      <c r="BL636" s="22" t="s">
        <v>246</v>
      </c>
      <c r="BM636" s="22" t="s">
        <v>1094</v>
      </c>
    </row>
    <row r="637" spans="2:65" s="1" customFormat="1">
      <c r="B637" s="39"/>
      <c r="C637" s="61"/>
      <c r="D637" s="202" t="s">
        <v>159</v>
      </c>
      <c r="E637" s="61"/>
      <c r="F637" s="203" t="s">
        <v>1093</v>
      </c>
      <c r="G637" s="61"/>
      <c r="H637" s="61"/>
      <c r="I637" s="161"/>
      <c r="J637" s="61"/>
      <c r="K637" s="61"/>
      <c r="L637" s="59"/>
      <c r="M637" s="204"/>
      <c r="N637" s="40"/>
      <c r="O637" s="40"/>
      <c r="P637" s="40"/>
      <c r="Q637" s="40"/>
      <c r="R637" s="40"/>
      <c r="S637" s="40"/>
      <c r="T637" s="76"/>
      <c r="AT637" s="22" t="s">
        <v>159</v>
      </c>
      <c r="AU637" s="22" t="s">
        <v>81</v>
      </c>
    </row>
    <row r="638" spans="2:65" s="10" customFormat="1" ht="29.85" customHeight="1">
      <c r="B638" s="174"/>
      <c r="C638" s="175"/>
      <c r="D638" s="176" t="s">
        <v>70</v>
      </c>
      <c r="E638" s="188" t="s">
        <v>1095</v>
      </c>
      <c r="F638" s="188" t="s">
        <v>1096</v>
      </c>
      <c r="G638" s="175"/>
      <c r="H638" s="175"/>
      <c r="I638" s="178"/>
      <c r="J638" s="189">
        <f>BK638</f>
        <v>0</v>
      </c>
      <c r="K638" s="175"/>
      <c r="L638" s="180"/>
      <c r="M638" s="181"/>
      <c r="N638" s="182"/>
      <c r="O638" s="182"/>
      <c r="P638" s="183">
        <f>SUM(P639:P652)</f>
        <v>0</v>
      </c>
      <c r="Q638" s="182"/>
      <c r="R638" s="183">
        <f>SUM(R639:R652)</f>
        <v>0.19143530000000003</v>
      </c>
      <c r="S638" s="182"/>
      <c r="T638" s="184">
        <f>SUM(T639:T652)</f>
        <v>0</v>
      </c>
      <c r="AR638" s="185" t="s">
        <v>81</v>
      </c>
      <c r="AT638" s="186" t="s">
        <v>70</v>
      </c>
      <c r="AU638" s="186" t="s">
        <v>79</v>
      </c>
      <c r="AY638" s="185" t="s">
        <v>150</v>
      </c>
      <c r="BK638" s="187">
        <f>SUM(BK639:BK652)</f>
        <v>0</v>
      </c>
    </row>
    <row r="639" spans="2:65" s="1" customFormat="1" ht="22.9" customHeight="1">
      <c r="B639" s="39"/>
      <c r="C639" s="190" t="s">
        <v>1097</v>
      </c>
      <c r="D639" s="190" t="s">
        <v>152</v>
      </c>
      <c r="E639" s="191" t="s">
        <v>1098</v>
      </c>
      <c r="F639" s="192" t="s">
        <v>1099</v>
      </c>
      <c r="G639" s="193" t="s">
        <v>155</v>
      </c>
      <c r="H639" s="194">
        <v>11.9</v>
      </c>
      <c r="I639" s="195"/>
      <c r="J639" s="196">
        <f>ROUND(I639*H639,2)</f>
        <v>0</v>
      </c>
      <c r="K639" s="192" t="s">
        <v>156</v>
      </c>
      <c r="L639" s="59"/>
      <c r="M639" s="197" t="s">
        <v>21</v>
      </c>
      <c r="N639" s="198" t="s">
        <v>42</v>
      </c>
      <c r="O639" s="40"/>
      <c r="P639" s="199">
        <f>O639*H639</f>
        <v>0</v>
      </c>
      <c r="Q639" s="199">
        <v>1.5800000000000002E-2</v>
      </c>
      <c r="R639" s="199">
        <f>Q639*H639</f>
        <v>0.18802000000000002</v>
      </c>
      <c r="S639" s="199">
        <v>0</v>
      </c>
      <c r="T639" s="200">
        <f>S639*H639</f>
        <v>0</v>
      </c>
      <c r="AR639" s="22" t="s">
        <v>246</v>
      </c>
      <c r="AT639" s="22" t="s">
        <v>152</v>
      </c>
      <c r="AU639" s="22" t="s">
        <v>81</v>
      </c>
      <c r="AY639" s="22" t="s">
        <v>150</v>
      </c>
      <c r="BE639" s="201">
        <f>IF(N639="základní",J639,0)</f>
        <v>0</v>
      </c>
      <c r="BF639" s="201">
        <f>IF(N639="snížená",J639,0)</f>
        <v>0</v>
      </c>
      <c r="BG639" s="201">
        <f>IF(N639="zákl. přenesená",J639,0)</f>
        <v>0</v>
      </c>
      <c r="BH639" s="201">
        <f>IF(N639="sníž. přenesená",J639,0)</f>
        <v>0</v>
      </c>
      <c r="BI639" s="201">
        <f>IF(N639="nulová",J639,0)</f>
        <v>0</v>
      </c>
      <c r="BJ639" s="22" t="s">
        <v>79</v>
      </c>
      <c r="BK639" s="201">
        <f>ROUND(I639*H639,2)</f>
        <v>0</v>
      </c>
      <c r="BL639" s="22" t="s">
        <v>246</v>
      </c>
      <c r="BM639" s="22" t="s">
        <v>1100</v>
      </c>
    </row>
    <row r="640" spans="2:65" s="1" customFormat="1" ht="40.5">
      <c r="B640" s="39"/>
      <c r="C640" s="61"/>
      <c r="D640" s="202" t="s">
        <v>159</v>
      </c>
      <c r="E640" s="61"/>
      <c r="F640" s="203" t="s">
        <v>1101</v>
      </c>
      <c r="G640" s="61"/>
      <c r="H640" s="61"/>
      <c r="I640" s="161"/>
      <c r="J640" s="61"/>
      <c r="K640" s="61"/>
      <c r="L640" s="59"/>
      <c r="M640" s="204"/>
      <c r="N640" s="40"/>
      <c r="O640" s="40"/>
      <c r="P640" s="40"/>
      <c r="Q640" s="40"/>
      <c r="R640" s="40"/>
      <c r="S640" s="40"/>
      <c r="T640" s="76"/>
      <c r="AT640" s="22" t="s">
        <v>159</v>
      </c>
      <c r="AU640" s="22" t="s">
        <v>81</v>
      </c>
    </row>
    <row r="641" spans="2:65" s="11" customFormat="1">
      <c r="B641" s="205"/>
      <c r="C641" s="206"/>
      <c r="D641" s="202" t="s">
        <v>161</v>
      </c>
      <c r="E641" s="207" t="s">
        <v>21</v>
      </c>
      <c r="F641" s="208" t="s">
        <v>696</v>
      </c>
      <c r="G641" s="206"/>
      <c r="H641" s="209">
        <v>11.9</v>
      </c>
      <c r="I641" s="210"/>
      <c r="J641" s="206"/>
      <c r="K641" s="206"/>
      <c r="L641" s="211"/>
      <c r="M641" s="212"/>
      <c r="N641" s="213"/>
      <c r="O641" s="213"/>
      <c r="P641" s="213"/>
      <c r="Q641" s="213"/>
      <c r="R641" s="213"/>
      <c r="S641" s="213"/>
      <c r="T641" s="214"/>
      <c r="AT641" s="215" t="s">
        <v>161</v>
      </c>
      <c r="AU641" s="215" t="s">
        <v>81</v>
      </c>
      <c r="AV641" s="11" t="s">
        <v>81</v>
      </c>
      <c r="AW641" s="11" t="s">
        <v>35</v>
      </c>
      <c r="AX641" s="11" t="s">
        <v>79</v>
      </c>
      <c r="AY641" s="215" t="s">
        <v>150</v>
      </c>
    </row>
    <row r="642" spans="2:65" s="1" customFormat="1" ht="14.45" customHeight="1">
      <c r="B642" s="39"/>
      <c r="C642" s="190" t="s">
        <v>1102</v>
      </c>
      <c r="D642" s="190" t="s">
        <v>152</v>
      </c>
      <c r="E642" s="191" t="s">
        <v>1103</v>
      </c>
      <c r="F642" s="192" t="s">
        <v>1104</v>
      </c>
      <c r="G642" s="193" t="s">
        <v>155</v>
      </c>
      <c r="H642" s="194">
        <v>11.9</v>
      </c>
      <c r="I642" s="195"/>
      <c r="J642" s="196">
        <f>ROUND(I642*H642,2)</f>
        <v>0</v>
      </c>
      <c r="K642" s="192" t="s">
        <v>156</v>
      </c>
      <c r="L642" s="59"/>
      <c r="M642" s="197" t="s">
        <v>21</v>
      </c>
      <c r="N642" s="198" t="s">
        <v>42</v>
      </c>
      <c r="O642" s="40"/>
      <c r="P642" s="199">
        <f>O642*H642</f>
        <v>0</v>
      </c>
      <c r="Q642" s="199">
        <v>1E-4</v>
      </c>
      <c r="R642" s="199">
        <f>Q642*H642</f>
        <v>1.1900000000000001E-3</v>
      </c>
      <c r="S642" s="199">
        <v>0</v>
      </c>
      <c r="T642" s="200">
        <f>S642*H642</f>
        <v>0</v>
      </c>
      <c r="AR642" s="22" t="s">
        <v>246</v>
      </c>
      <c r="AT642" s="22" t="s">
        <v>152</v>
      </c>
      <c r="AU642" s="22" t="s">
        <v>81</v>
      </c>
      <c r="AY642" s="22" t="s">
        <v>150</v>
      </c>
      <c r="BE642" s="201">
        <f>IF(N642="základní",J642,0)</f>
        <v>0</v>
      </c>
      <c r="BF642" s="201">
        <f>IF(N642="snížená",J642,0)</f>
        <v>0</v>
      </c>
      <c r="BG642" s="201">
        <f>IF(N642="zákl. přenesená",J642,0)</f>
        <v>0</v>
      </c>
      <c r="BH642" s="201">
        <f>IF(N642="sníž. přenesená",J642,0)</f>
        <v>0</v>
      </c>
      <c r="BI642" s="201">
        <f>IF(N642="nulová",J642,0)</f>
        <v>0</v>
      </c>
      <c r="BJ642" s="22" t="s">
        <v>79</v>
      </c>
      <c r="BK642" s="201">
        <f>ROUND(I642*H642,2)</f>
        <v>0</v>
      </c>
      <c r="BL642" s="22" t="s">
        <v>246</v>
      </c>
      <c r="BM642" s="22" t="s">
        <v>1105</v>
      </c>
    </row>
    <row r="643" spans="2:65" s="1" customFormat="1" ht="27">
      <c r="B643" s="39"/>
      <c r="C643" s="61"/>
      <c r="D643" s="202" t="s">
        <v>159</v>
      </c>
      <c r="E643" s="61"/>
      <c r="F643" s="203" t="s">
        <v>1106</v>
      </c>
      <c r="G643" s="61"/>
      <c r="H643" s="61"/>
      <c r="I643" s="161"/>
      <c r="J643" s="61"/>
      <c r="K643" s="61"/>
      <c r="L643" s="59"/>
      <c r="M643" s="204"/>
      <c r="N643" s="40"/>
      <c r="O643" s="40"/>
      <c r="P643" s="40"/>
      <c r="Q643" s="40"/>
      <c r="R643" s="40"/>
      <c r="S643" s="40"/>
      <c r="T643" s="76"/>
      <c r="AT643" s="22" t="s">
        <v>159</v>
      </c>
      <c r="AU643" s="22" t="s">
        <v>81</v>
      </c>
    </row>
    <row r="644" spans="2:65" s="11" customFormat="1">
      <c r="B644" s="205"/>
      <c r="C644" s="206"/>
      <c r="D644" s="202" t="s">
        <v>161</v>
      </c>
      <c r="E644" s="207" t="s">
        <v>21</v>
      </c>
      <c r="F644" s="208" t="s">
        <v>696</v>
      </c>
      <c r="G644" s="206"/>
      <c r="H644" s="209">
        <v>11.9</v>
      </c>
      <c r="I644" s="210"/>
      <c r="J644" s="206"/>
      <c r="K644" s="206"/>
      <c r="L644" s="211"/>
      <c r="M644" s="212"/>
      <c r="N644" s="213"/>
      <c r="O644" s="213"/>
      <c r="P644" s="213"/>
      <c r="Q644" s="213"/>
      <c r="R644" s="213"/>
      <c r="S644" s="213"/>
      <c r="T644" s="214"/>
      <c r="AT644" s="215" t="s">
        <v>161</v>
      </c>
      <c r="AU644" s="215" t="s">
        <v>81</v>
      </c>
      <c r="AV644" s="11" t="s">
        <v>81</v>
      </c>
      <c r="AW644" s="11" t="s">
        <v>35</v>
      </c>
      <c r="AX644" s="11" t="s">
        <v>79</v>
      </c>
      <c r="AY644" s="215" t="s">
        <v>150</v>
      </c>
    </row>
    <row r="645" spans="2:65" s="1" customFormat="1" ht="14.45" customHeight="1">
      <c r="B645" s="39"/>
      <c r="C645" s="190" t="s">
        <v>1107</v>
      </c>
      <c r="D645" s="190" t="s">
        <v>152</v>
      </c>
      <c r="E645" s="191" t="s">
        <v>1108</v>
      </c>
      <c r="F645" s="192" t="s">
        <v>1109</v>
      </c>
      <c r="G645" s="193" t="s">
        <v>155</v>
      </c>
      <c r="H645" s="194">
        <v>11.9</v>
      </c>
      <c r="I645" s="195"/>
      <c r="J645" s="196">
        <f>ROUND(I645*H645,2)</f>
        <v>0</v>
      </c>
      <c r="K645" s="192" t="s">
        <v>156</v>
      </c>
      <c r="L645" s="59"/>
      <c r="M645" s="197" t="s">
        <v>21</v>
      </c>
      <c r="N645" s="198" t="s">
        <v>42</v>
      </c>
      <c r="O645" s="40"/>
      <c r="P645" s="199">
        <f>O645*H645</f>
        <v>0</v>
      </c>
      <c r="Q645" s="199">
        <v>0</v>
      </c>
      <c r="R645" s="199">
        <f>Q645*H645</f>
        <v>0</v>
      </c>
      <c r="S645" s="199">
        <v>0</v>
      </c>
      <c r="T645" s="200">
        <f>S645*H645</f>
        <v>0</v>
      </c>
      <c r="AR645" s="22" t="s">
        <v>246</v>
      </c>
      <c r="AT645" s="22" t="s">
        <v>152</v>
      </c>
      <c r="AU645" s="22" t="s">
        <v>81</v>
      </c>
      <c r="AY645" s="22" t="s">
        <v>150</v>
      </c>
      <c r="BE645" s="201">
        <f>IF(N645="základní",J645,0)</f>
        <v>0</v>
      </c>
      <c r="BF645" s="201">
        <f>IF(N645="snížená",J645,0)</f>
        <v>0</v>
      </c>
      <c r="BG645" s="201">
        <f>IF(N645="zákl. přenesená",J645,0)</f>
        <v>0</v>
      </c>
      <c r="BH645" s="201">
        <f>IF(N645="sníž. přenesená",J645,0)</f>
        <v>0</v>
      </c>
      <c r="BI645" s="201">
        <f>IF(N645="nulová",J645,0)</f>
        <v>0</v>
      </c>
      <c r="BJ645" s="22" t="s">
        <v>79</v>
      </c>
      <c r="BK645" s="201">
        <f>ROUND(I645*H645,2)</f>
        <v>0</v>
      </c>
      <c r="BL645" s="22" t="s">
        <v>246</v>
      </c>
      <c r="BM645" s="22" t="s">
        <v>1110</v>
      </c>
    </row>
    <row r="646" spans="2:65" s="1" customFormat="1" ht="27">
      <c r="B646" s="39"/>
      <c r="C646" s="61"/>
      <c r="D646" s="202" t="s">
        <v>159</v>
      </c>
      <c r="E646" s="61"/>
      <c r="F646" s="203" t="s">
        <v>1111</v>
      </c>
      <c r="G646" s="61"/>
      <c r="H646" s="61"/>
      <c r="I646" s="161"/>
      <c r="J646" s="61"/>
      <c r="K646" s="61"/>
      <c r="L646" s="59"/>
      <c r="M646" s="204"/>
      <c r="N646" s="40"/>
      <c r="O646" s="40"/>
      <c r="P646" s="40"/>
      <c r="Q646" s="40"/>
      <c r="R646" s="40"/>
      <c r="S646" s="40"/>
      <c r="T646" s="76"/>
      <c r="AT646" s="22" t="s">
        <v>159</v>
      </c>
      <c r="AU646" s="22" t="s">
        <v>81</v>
      </c>
    </row>
    <row r="647" spans="2:65" s="11" customFormat="1">
      <c r="B647" s="205"/>
      <c r="C647" s="206"/>
      <c r="D647" s="202" t="s">
        <v>161</v>
      </c>
      <c r="E647" s="207" t="s">
        <v>21</v>
      </c>
      <c r="F647" s="208" t="s">
        <v>696</v>
      </c>
      <c r="G647" s="206"/>
      <c r="H647" s="209">
        <v>11.9</v>
      </c>
      <c r="I647" s="210"/>
      <c r="J647" s="206"/>
      <c r="K647" s="206"/>
      <c r="L647" s="211"/>
      <c r="M647" s="212"/>
      <c r="N647" s="213"/>
      <c r="O647" s="213"/>
      <c r="P647" s="213"/>
      <c r="Q647" s="213"/>
      <c r="R647" s="213"/>
      <c r="S647" s="213"/>
      <c r="T647" s="214"/>
      <c r="AT647" s="215" t="s">
        <v>161</v>
      </c>
      <c r="AU647" s="215" t="s">
        <v>81</v>
      </c>
      <c r="AV647" s="11" t="s">
        <v>81</v>
      </c>
      <c r="AW647" s="11" t="s">
        <v>35</v>
      </c>
      <c r="AX647" s="11" t="s">
        <v>79</v>
      </c>
      <c r="AY647" s="215" t="s">
        <v>150</v>
      </c>
    </row>
    <row r="648" spans="2:65" s="1" customFormat="1" ht="14.45" customHeight="1">
      <c r="B648" s="39"/>
      <c r="C648" s="216" t="s">
        <v>1112</v>
      </c>
      <c r="D648" s="216" t="s">
        <v>206</v>
      </c>
      <c r="E648" s="217" t="s">
        <v>1113</v>
      </c>
      <c r="F648" s="218" t="s">
        <v>1114</v>
      </c>
      <c r="G648" s="219" t="s">
        <v>155</v>
      </c>
      <c r="H648" s="220">
        <v>13.09</v>
      </c>
      <c r="I648" s="221"/>
      <c r="J648" s="222">
        <f>ROUND(I648*H648,2)</f>
        <v>0</v>
      </c>
      <c r="K648" s="218" t="s">
        <v>156</v>
      </c>
      <c r="L648" s="223"/>
      <c r="M648" s="224" t="s">
        <v>21</v>
      </c>
      <c r="N648" s="225" t="s">
        <v>42</v>
      </c>
      <c r="O648" s="40"/>
      <c r="P648" s="199">
        <f>O648*H648</f>
        <v>0</v>
      </c>
      <c r="Q648" s="199">
        <v>1.7000000000000001E-4</v>
      </c>
      <c r="R648" s="199">
        <f>Q648*H648</f>
        <v>2.2252999999999999E-3</v>
      </c>
      <c r="S648" s="199">
        <v>0</v>
      </c>
      <c r="T648" s="200">
        <f>S648*H648</f>
        <v>0</v>
      </c>
      <c r="AR648" s="22" t="s">
        <v>348</v>
      </c>
      <c r="AT648" s="22" t="s">
        <v>206</v>
      </c>
      <c r="AU648" s="22" t="s">
        <v>81</v>
      </c>
      <c r="AY648" s="22" t="s">
        <v>150</v>
      </c>
      <c r="BE648" s="201">
        <f>IF(N648="základní",J648,0)</f>
        <v>0</v>
      </c>
      <c r="BF648" s="201">
        <f>IF(N648="snížená",J648,0)</f>
        <v>0</v>
      </c>
      <c r="BG648" s="201">
        <f>IF(N648="zákl. přenesená",J648,0)</f>
        <v>0</v>
      </c>
      <c r="BH648" s="201">
        <f>IF(N648="sníž. přenesená",J648,0)</f>
        <v>0</v>
      </c>
      <c r="BI648" s="201">
        <f>IF(N648="nulová",J648,0)</f>
        <v>0</v>
      </c>
      <c r="BJ648" s="22" t="s">
        <v>79</v>
      </c>
      <c r="BK648" s="201">
        <f>ROUND(I648*H648,2)</f>
        <v>0</v>
      </c>
      <c r="BL648" s="22" t="s">
        <v>246</v>
      </c>
      <c r="BM648" s="22" t="s">
        <v>1115</v>
      </c>
    </row>
    <row r="649" spans="2:65" s="1" customFormat="1" ht="27">
      <c r="B649" s="39"/>
      <c r="C649" s="61"/>
      <c r="D649" s="202" t="s">
        <v>159</v>
      </c>
      <c r="E649" s="61"/>
      <c r="F649" s="203" t="s">
        <v>1116</v>
      </c>
      <c r="G649" s="61"/>
      <c r="H649" s="61"/>
      <c r="I649" s="161"/>
      <c r="J649" s="61"/>
      <c r="K649" s="61"/>
      <c r="L649" s="59"/>
      <c r="M649" s="204"/>
      <c r="N649" s="40"/>
      <c r="O649" s="40"/>
      <c r="P649" s="40"/>
      <c r="Q649" s="40"/>
      <c r="R649" s="40"/>
      <c r="S649" s="40"/>
      <c r="T649" s="76"/>
      <c r="AT649" s="22" t="s">
        <v>159</v>
      </c>
      <c r="AU649" s="22" t="s">
        <v>81</v>
      </c>
    </row>
    <row r="650" spans="2:65" s="11" customFormat="1">
      <c r="B650" s="205"/>
      <c r="C650" s="206"/>
      <c r="D650" s="202" t="s">
        <v>161</v>
      </c>
      <c r="E650" s="206"/>
      <c r="F650" s="208" t="s">
        <v>1117</v>
      </c>
      <c r="G650" s="206"/>
      <c r="H650" s="209">
        <v>13.09</v>
      </c>
      <c r="I650" s="210"/>
      <c r="J650" s="206"/>
      <c r="K650" s="206"/>
      <c r="L650" s="211"/>
      <c r="M650" s="212"/>
      <c r="N650" s="213"/>
      <c r="O650" s="213"/>
      <c r="P650" s="213"/>
      <c r="Q650" s="213"/>
      <c r="R650" s="213"/>
      <c r="S650" s="213"/>
      <c r="T650" s="214"/>
      <c r="AT650" s="215" t="s">
        <v>161</v>
      </c>
      <c r="AU650" s="215" t="s">
        <v>81</v>
      </c>
      <c r="AV650" s="11" t="s">
        <v>81</v>
      </c>
      <c r="AW650" s="11" t="s">
        <v>6</v>
      </c>
      <c r="AX650" s="11" t="s">
        <v>79</v>
      </c>
      <c r="AY650" s="215" t="s">
        <v>150</v>
      </c>
    </row>
    <row r="651" spans="2:65" s="1" customFormat="1" ht="14.45" customHeight="1">
      <c r="B651" s="39"/>
      <c r="C651" s="190" t="s">
        <v>1118</v>
      </c>
      <c r="D651" s="190" t="s">
        <v>152</v>
      </c>
      <c r="E651" s="191" t="s">
        <v>1119</v>
      </c>
      <c r="F651" s="192" t="s">
        <v>1120</v>
      </c>
      <c r="G651" s="193" t="s">
        <v>197</v>
      </c>
      <c r="H651" s="194">
        <v>0.191</v>
      </c>
      <c r="I651" s="195"/>
      <c r="J651" s="196">
        <f>ROUND(I651*H651,2)</f>
        <v>0</v>
      </c>
      <c r="K651" s="192" t="s">
        <v>156</v>
      </c>
      <c r="L651" s="59"/>
      <c r="M651" s="197" t="s">
        <v>21</v>
      </c>
      <c r="N651" s="198" t="s">
        <v>42</v>
      </c>
      <c r="O651" s="40"/>
      <c r="P651" s="199">
        <f>O651*H651</f>
        <v>0</v>
      </c>
      <c r="Q651" s="199">
        <v>0</v>
      </c>
      <c r="R651" s="199">
        <f>Q651*H651</f>
        <v>0</v>
      </c>
      <c r="S651" s="199">
        <v>0</v>
      </c>
      <c r="T651" s="200">
        <f>S651*H651</f>
        <v>0</v>
      </c>
      <c r="AR651" s="22" t="s">
        <v>246</v>
      </c>
      <c r="AT651" s="22" t="s">
        <v>152</v>
      </c>
      <c r="AU651" s="22" t="s">
        <v>81</v>
      </c>
      <c r="AY651" s="22" t="s">
        <v>150</v>
      </c>
      <c r="BE651" s="201">
        <f>IF(N651="základní",J651,0)</f>
        <v>0</v>
      </c>
      <c r="BF651" s="201">
        <f>IF(N651="snížená",J651,0)</f>
        <v>0</v>
      </c>
      <c r="BG651" s="201">
        <f>IF(N651="zákl. přenesená",J651,0)</f>
        <v>0</v>
      </c>
      <c r="BH651" s="201">
        <f>IF(N651="sníž. přenesená",J651,0)</f>
        <v>0</v>
      </c>
      <c r="BI651" s="201">
        <f>IF(N651="nulová",J651,0)</f>
        <v>0</v>
      </c>
      <c r="BJ651" s="22" t="s">
        <v>79</v>
      </c>
      <c r="BK651" s="201">
        <f>ROUND(I651*H651,2)</f>
        <v>0</v>
      </c>
      <c r="BL651" s="22" t="s">
        <v>246</v>
      </c>
      <c r="BM651" s="22" t="s">
        <v>1121</v>
      </c>
    </row>
    <row r="652" spans="2:65" s="1" customFormat="1" ht="27">
      <c r="B652" s="39"/>
      <c r="C652" s="61"/>
      <c r="D652" s="202" t="s">
        <v>159</v>
      </c>
      <c r="E652" s="61"/>
      <c r="F652" s="203" t="s">
        <v>1122</v>
      </c>
      <c r="G652" s="61"/>
      <c r="H652" s="61"/>
      <c r="I652" s="161"/>
      <c r="J652" s="61"/>
      <c r="K652" s="61"/>
      <c r="L652" s="59"/>
      <c r="M652" s="204"/>
      <c r="N652" s="40"/>
      <c r="O652" s="40"/>
      <c r="P652" s="40"/>
      <c r="Q652" s="40"/>
      <c r="R652" s="40"/>
      <c r="S652" s="40"/>
      <c r="T652" s="76"/>
      <c r="AT652" s="22" t="s">
        <v>159</v>
      </c>
      <c r="AU652" s="22" t="s">
        <v>81</v>
      </c>
    </row>
    <row r="653" spans="2:65" s="10" customFormat="1" ht="29.85" customHeight="1">
      <c r="B653" s="174"/>
      <c r="C653" s="175"/>
      <c r="D653" s="176" t="s">
        <v>70</v>
      </c>
      <c r="E653" s="188" t="s">
        <v>1123</v>
      </c>
      <c r="F653" s="188" t="s">
        <v>1124</v>
      </c>
      <c r="G653" s="175"/>
      <c r="H653" s="175"/>
      <c r="I653" s="178"/>
      <c r="J653" s="189">
        <f>BK653</f>
        <v>0</v>
      </c>
      <c r="K653" s="175"/>
      <c r="L653" s="180"/>
      <c r="M653" s="181"/>
      <c r="N653" s="182"/>
      <c r="O653" s="182"/>
      <c r="P653" s="183">
        <f>SUM(P654:P728)</f>
        <v>0</v>
      </c>
      <c r="Q653" s="182"/>
      <c r="R653" s="183">
        <f>SUM(R654:R728)</f>
        <v>0.6102760599999999</v>
      </c>
      <c r="S653" s="182"/>
      <c r="T653" s="184">
        <f>SUM(T654:T728)</f>
        <v>0.66910510000000001</v>
      </c>
      <c r="AR653" s="185" t="s">
        <v>81</v>
      </c>
      <c r="AT653" s="186" t="s">
        <v>70</v>
      </c>
      <c r="AU653" s="186" t="s">
        <v>79</v>
      </c>
      <c r="AY653" s="185" t="s">
        <v>150</v>
      </c>
      <c r="BK653" s="187">
        <f>SUM(BK654:BK728)</f>
        <v>0</v>
      </c>
    </row>
    <row r="654" spans="2:65" s="1" customFormat="1" ht="14.45" customHeight="1">
      <c r="B654" s="39"/>
      <c r="C654" s="190" t="s">
        <v>1125</v>
      </c>
      <c r="D654" s="190" t="s">
        <v>152</v>
      </c>
      <c r="E654" s="191" t="s">
        <v>1126</v>
      </c>
      <c r="F654" s="192" t="s">
        <v>1127</v>
      </c>
      <c r="G654" s="193" t="s">
        <v>155</v>
      </c>
      <c r="H654" s="194">
        <v>31.065000000000001</v>
      </c>
      <c r="I654" s="195"/>
      <c r="J654" s="196">
        <f>ROUND(I654*H654,2)</f>
        <v>0</v>
      </c>
      <c r="K654" s="192" t="s">
        <v>156</v>
      </c>
      <c r="L654" s="59"/>
      <c r="M654" s="197" t="s">
        <v>21</v>
      </c>
      <c r="N654" s="198" t="s">
        <v>42</v>
      </c>
      <c r="O654" s="40"/>
      <c r="P654" s="199">
        <f>O654*H654</f>
        <v>0</v>
      </c>
      <c r="Q654" s="199">
        <v>0</v>
      </c>
      <c r="R654" s="199">
        <f>Q654*H654</f>
        <v>0</v>
      </c>
      <c r="S654" s="199">
        <v>5.94E-3</v>
      </c>
      <c r="T654" s="200">
        <f>S654*H654</f>
        <v>0.1845261</v>
      </c>
      <c r="AR654" s="22" t="s">
        <v>246</v>
      </c>
      <c r="AT654" s="22" t="s">
        <v>152</v>
      </c>
      <c r="AU654" s="22" t="s">
        <v>81</v>
      </c>
      <c r="AY654" s="22" t="s">
        <v>150</v>
      </c>
      <c r="BE654" s="201">
        <f>IF(N654="základní",J654,0)</f>
        <v>0</v>
      </c>
      <c r="BF654" s="201">
        <f>IF(N654="snížená",J654,0)</f>
        <v>0</v>
      </c>
      <c r="BG654" s="201">
        <f>IF(N654="zákl. přenesená",J654,0)</f>
        <v>0</v>
      </c>
      <c r="BH654" s="201">
        <f>IF(N654="sníž. přenesená",J654,0)</f>
        <v>0</v>
      </c>
      <c r="BI654" s="201">
        <f>IF(N654="nulová",J654,0)</f>
        <v>0</v>
      </c>
      <c r="BJ654" s="22" t="s">
        <v>79</v>
      </c>
      <c r="BK654" s="201">
        <f>ROUND(I654*H654,2)</f>
        <v>0</v>
      </c>
      <c r="BL654" s="22" t="s">
        <v>246</v>
      </c>
      <c r="BM654" s="22" t="s">
        <v>1128</v>
      </c>
    </row>
    <row r="655" spans="2:65" s="1" customFormat="1">
      <c r="B655" s="39"/>
      <c r="C655" s="61"/>
      <c r="D655" s="202" t="s">
        <v>159</v>
      </c>
      <c r="E655" s="61"/>
      <c r="F655" s="203" t="s">
        <v>1129</v>
      </c>
      <c r="G655" s="61"/>
      <c r="H655" s="61"/>
      <c r="I655" s="161"/>
      <c r="J655" s="61"/>
      <c r="K655" s="61"/>
      <c r="L655" s="59"/>
      <c r="M655" s="204"/>
      <c r="N655" s="40"/>
      <c r="O655" s="40"/>
      <c r="P655" s="40"/>
      <c r="Q655" s="40"/>
      <c r="R655" s="40"/>
      <c r="S655" s="40"/>
      <c r="T655" s="76"/>
      <c r="AT655" s="22" t="s">
        <v>159</v>
      </c>
      <c r="AU655" s="22" t="s">
        <v>81</v>
      </c>
    </row>
    <row r="656" spans="2:65" s="11" customFormat="1">
      <c r="B656" s="205"/>
      <c r="C656" s="206"/>
      <c r="D656" s="202" t="s">
        <v>161</v>
      </c>
      <c r="E656" s="207" t="s">
        <v>21</v>
      </c>
      <c r="F656" s="208" t="s">
        <v>1130</v>
      </c>
      <c r="G656" s="206"/>
      <c r="H656" s="209">
        <v>31.065000000000001</v>
      </c>
      <c r="I656" s="210"/>
      <c r="J656" s="206"/>
      <c r="K656" s="206"/>
      <c r="L656" s="211"/>
      <c r="M656" s="212"/>
      <c r="N656" s="213"/>
      <c r="O656" s="213"/>
      <c r="P656" s="213"/>
      <c r="Q656" s="213"/>
      <c r="R656" s="213"/>
      <c r="S656" s="213"/>
      <c r="T656" s="214"/>
      <c r="AT656" s="215" t="s">
        <v>161</v>
      </c>
      <c r="AU656" s="215" t="s">
        <v>81</v>
      </c>
      <c r="AV656" s="11" t="s">
        <v>81</v>
      </c>
      <c r="AW656" s="11" t="s">
        <v>35</v>
      </c>
      <c r="AX656" s="11" t="s">
        <v>79</v>
      </c>
      <c r="AY656" s="215" t="s">
        <v>150</v>
      </c>
    </row>
    <row r="657" spans="2:65" s="1" customFormat="1" ht="14.45" customHeight="1">
      <c r="B657" s="39"/>
      <c r="C657" s="190" t="s">
        <v>1131</v>
      </c>
      <c r="D657" s="190" t="s">
        <v>152</v>
      </c>
      <c r="E657" s="191" t="s">
        <v>1132</v>
      </c>
      <c r="F657" s="192" t="s">
        <v>1133</v>
      </c>
      <c r="G657" s="193" t="s">
        <v>336</v>
      </c>
      <c r="H657" s="194">
        <v>38.9</v>
      </c>
      <c r="I657" s="195"/>
      <c r="J657" s="196">
        <f>ROUND(I657*H657,2)</f>
        <v>0</v>
      </c>
      <c r="K657" s="192" t="s">
        <v>156</v>
      </c>
      <c r="L657" s="59"/>
      <c r="M657" s="197" t="s">
        <v>21</v>
      </c>
      <c r="N657" s="198" t="s">
        <v>42</v>
      </c>
      <c r="O657" s="40"/>
      <c r="P657" s="199">
        <f>O657*H657</f>
        <v>0</v>
      </c>
      <c r="Q657" s="199">
        <v>0</v>
      </c>
      <c r="R657" s="199">
        <f>Q657*H657</f>
        <v>0</v>
      </c>
      <c r="S657" s="199">
        <v>1.6999999999999999E-3</v>
      </c>
      <c r="T657" s="200">
        <f>S657*H657</f>
        <v>6.6129999999999994E-2</v>
      </c>
      <c r="AR657" s="22" t="s">
        <v>246</v>
      </c>
      <c r="AT657" s="22" t="s">
        <v>152</v>
      </c>
      <c r="AU657" s="22" t="s">
        <v>81</v>
      </c>
      <c r="AY657" s="22" t="s">
        <v>150</v>
      </c>
      <c r="BE657" s="201">
        <f>IF(N657="základní",J657,0)</f>
        <v>0</v>
      </c>
      <c r="BF657" s="201">
        <f>IF(N657="snížená",J657,0)</f>
        <v>0</v>
      </c>
      <c r="BG657" s="201">
        <f>IF(N657="zákl. přenesená",J657,0)</f>
        <v>0</v>
      </c>
      <c r="BH657" s="201">
        <f>IF(N657="sníž. přenesená",J657,0)</f>
        <v>0</v>
      </c>
      <c r="BI657" s="201">
        <f>IF(N657="nulová",J657,0)</f>
        <v>0</v>
      </c>
      <c r="BJ657" s="22" t="s">
        <v>79</v>
      </c>
      <c r="BK657" s="201">
        <f>ROUND(I657*H657,2)</f>
        <v>0</v>
      </c>
      <c r="BL657" s="22" t="s">
        <v>246</v>
      </c>
      <c r="BM657" s="22" t="s">
        <v>1134</v>
      </c>
    </row>
    <row r="658" spans="2:65" s="1" customFormat="1">
      <c r="B658" s="39"/>
      <c r="C658" s="61"/>
      <c r="D658" s="202" t="s">
        <v>159</v>
      </c>
      <c r="E658" s="61"/>
      <c r="F658" s="203" t="s">
        <v>1135</v>
      </c>
      <c r="G658" s="61"/>
      <c r="H658" s="61"/>
      <c r="I658" s="161"/>
      <c r="J658" s="61"/>
      <c r="K658" s="61"/>
      <c r="L658" s="59"/>
      <c r="M658" s="204"/>
      <c r="N658" s="40"/>
      <c r="O658" s="40"/>
      <c r="P658" s="40"/>
      <c r="Q658" s="40"/>
      <c r="R658" s="40"/>
      <c r="S658" s="40"/>
      <c r="T658" s="76"/>
      <c r="AT658" s="22" t="s">
        <v>159</v>
      </c>
      <c r="AU658" s="22" t="s">
        <v>81</v>
      </c>
    </row>
    <row r="659" spans="2:65" s="11" customFormat="1">
      <c r="B659" s="205"/>
      <c r="C659" s="206"/>
      <c r="D659" s="202" t="s">
        <v>161</v>
      </c>
      <c r="E659" s="207" t="s">
        <v>21</v>
      </c>
      <c r="F659" s="208" t="s">
        <v>1136</v>
      </c>
      <c r="G659" s="206"/>
      <c r="H659" s="209">
        <v>38.9</v>
      </c>
      <c r="I659" s="210"/>
      <c r="J659" s="206"/>
      <c r="K659" s="206"/>
      <c r="L659" s="211"/>
      <c r="M659" s="212"/>
      <c r="N659" s="213"/>
      <c r="O659" s="213"/>
      <c r="P659" s="213"/>
      <c r="Q659" s="213"/>
      <c r="R659" s="213"/>
      <c r="S659" s="213"/>
      <c r="T659" s="214"/>
      <c r="AT659" s="215" t="s">
        <v>161</v>
      </c>
      <c r="AU659" s="215" t="s">
        <v>81</v>
      </c>
      <c r="AV659" s="11" t="s">
        <v>81</v>
      </c>
      <c r="AW659" s="11" t="s">
        <v>35</v>
      </c>
      <c r="AX659" s="11" t="s">
        <v>79</v>
      </c>
      <c r="AY659" s="215" t="s">
        <v>150</v>
      </c>
    </row>
    <row r="660" spans="2:65" s="1" customFormat="1" ht="14.45" customHeight="1">
      <c r="B660" s="39"/>
      <c r="C660" s="190" t="s">
        <v>1137</v>
      </c>
      <c r="D660" s="190" t="s">
        <v>152</v>
      </c>
      <c r="E660" s="191" t="s">
        <v>1138</v>
      </c>
      <c r="F660" s="192" t="s">
        <v>1139</v>
      </c>
      <c r="G660" s="193" t="s">
        <v>336</v>
      </c>
      <c r="H660" s="194">
        <v>1.8</v>
      </c>
      <c r="I660" s="195"/>
      <c r="J660" s="196">
        <f>ROUND(I660*H660,2)</f>
        <v>0</v>
      </c>
      <c r="K660" s="192" t="s">
        <v>156</v>
      </c>
      <c r="L660" s="59"/>
      <c r="M660" s="197" t="s">
        <v>21</v>
      </c>
      <c r="N660" s="198" t="s">
        <v>42</v>
      </c>
      <c r="O660" s="40"/>
      <c r="P660" s="199">
        <f>O660*H660</f>
        <v>0</v>
      </c>
      <c r="Q660" s="199">
        <v>0</v>
      </c>
      <c r="R660" s="199">
        <f>Q660*H660</f>
        <v>0</v>
      </c>
      <c r="S660" s="199">
        <v>1.7700000000000001E-3</v>
      </c>
      <c r="T660" s="200">
        <f>S660*H660</f>
        <v>3.186E-3</v>
      </c>
      <c r="AR660" s="22" t="s">
        <v>246</v>
      </c>
      <c r="AT660" s="22" t="s">
        <v>152</v>
      </c>
      <c r="AU660" s="22" t="s">
        <v>81</v>
      </c>
      <c r="AY660" s="22" t="s">
        <v>150</v>
      </c>
      <c r="BE660" s="201">
        <f>IF(N660="základní",J660,0)</f>
        <v>0</v>
      </c>
      <c r="BF660" s="201">
        <f>IF(N660="snížená",J660,0)</f>
        <v>0</v>
      </c>
      <c r="BG660" s="201">
        <f>IF(N660="zákl. přenesená",J660,0)</f>
        <v>0</v>
      </c>
      <c r="BH660" s="201">
        <f>IF(N660="sníž. přenesená",J660,0)</f>
        <v>0</v>
      </c>
      <c r="BI660" s="201">
        <f>IF(N660="nulová",J660,0)</f>
        <v>0</v>
      </c>
      <c r="BJ660" s="22" t="s">
        <v>79</v>
      </c>
      <c r="BK660" s="201">
        <f>ROUND(I660*H660,2)</f>
        <v>0</v>
      </c>
      <c r="BL660" s="22" t="s">
        <v>246</v>
      </c>
      <c r="BM660" s="22" t="s">
        <v>1140</v>
      </c>
    </row>
    <row r="661" spans="2:65" s="1" customFormat="1">
      <c r="B661" s="39"/>
      <c r="C661" s="61"/>
      <c r="D661" s="202" t="s">
        <v>159</v>
      </c>
      <c r="E661" s="61"/>
      <c r="F661" s="203" t="s">
        <v>1141</v>
      </c>
      <c r="G661" s="61"/>
      <c r="H661" s="61"/>
      <c r="I661" s="161"/>
      <c r="J661" s="61"/>
      <c r="K661" s="61"/>
      <c r="L661" s="59"/>
      <c r="M661" s="204"/>
      <c r="N661" s="40"/>
      <c r="O661" s="40"/>
      <c r="P661" s="40"/>
      <c r="Q661" s="40"/>
      <c r="R661" s="40"/>
      <c r="S661" s="40"/>
      <c r="T661" s="76"/>
      <c r="AT661" s="22" t="s">
        <v>159</v>
      </c>
      <c r="AU661" s="22" t="s">
        <v>81</v>
      </c>
    </row>
    <row r="662" spans="2:65" s="1" customFormat="1" ht="14.45" customHeight="1">
      <c r="B662" s="39"/>
      <c r="C662" s="190" t="s">
        <v>1142</v>
      </c>
      <c r="D662" s="190" t="s">
        <v>152</v>
      </c>
      <c r="E662" s="191" t="s">
        <v>1143</v>
      </c>
      <c r="F662" s="192" t="s">
        <v>1144</v>
      </c>
      <c r="G662" s="193" t="s">
        <v>336</v>
      </c>
      <c r="H662" s="194">
        <v>53.3</v>
      </c>
      <c r="I662" s="195"/>
      <c r="J662" s="196">
        <f>ROUND(I662*H662,2)</f>
        <v>0</v>
      </c>
      <c r="K662" s="192" t="s">
        <v>156</v>
      </c>
      <c r="L662" s="59"/>
      <c r="M662" s="197" t="s">
        <v>21</v>
      </c>
      <c r="N662" s="198" t="s">
        <v>42</v>
      </c>
      <c r="O662" s="40"/>
      <c r="P662" s="199">
        <f>O662*H662</f>
        <v>0</v>
      </c>
      <c r="Q662" s="199">
        <v>0</v>
      </c>
      <c r="R662" s="199">
        <f>Q662*H662</f>
        <v>0</v>
      </c>
      <c r="S662" s="199">
        <v>1.67E-3</v>
      </c>
      <c r="T662" s="200">
        <f>S662*H662</f>
        <v>8.9010999999999993E-2</v>
      </c>
      <c r="AR662" s="22" t="s">
        <v>246</v>
      </c>
      <c r="AT662" s="22" t="s">
        <v>152</v>
      </c>
      <c r="AU662" s="22" t="s">
        <v>81</v>
      </c>
      <c r="AY662" s="22" t="s">
        <v>150</v>
      </c>
      <c r="BE662" s="201">
        <f>IF(N662="základní",J662,0)</f>
        <v>0</v>
      </c>
      <c r="BF662" s="201">
        <f>IF(N662="snížená",J662,0)</f>
        <v>0</v>
      </c>
      <c r="BG662" s="201">
        <f>IF(N662="zákl. přenesená",J662,0)</f>
        <v>0</v>
      </c>
      <c r="BH662" s="201">
        <f>IF(N662="sníž. přenesená",J662,0)</f>
        <v>0</v>
      </c>
      <c r="BI662" s="201">
        <f>IF(N662="nulová",J662,0)</f>
        <v>0</v>
      </c>
      <c r="BJ662" s="22" t="s">
        <v>79</v>
      </c>
      <c r="BK662" s="201">
        <f>ROUND(I662*H662,2)</f>
        <v>0</v>
      </c>
      <c r="BL662" s="22" t="s">
        <v>246</v>
      </c>
      <c r="BM662" s="22" t="s">
        <v>1145</v>
      </c>
    </row>
    <row r="663" spans="2:65" s="1" customFormat="1">
      <c r="B663" s="39"/>
      <c r="C663" s="61"/>
      <c r="D663" s="202" t="s">
        <v>159</v>
      </c>
      <c r="E663" s="61"/>
      <c r="F663" s="203" t="s">
        <v>1146</v>
      </c>
      <c r="G663" s="61"/>
      <c r="H663" s="61"/>
      <c r="I663" s="161"/>
      <c r="J663" s="61"/>
      <c r="K663" s="61"/>
      <c r="L663" s="59"/>
      <c r="M663" s="204"/>
      <c r="N663" s="40"/>
      <c r="O663" s="40"/>
      <c r="P663" s="40"/>
      <c r="Q663" s="40"/>
      <c r="R663" s="40"/>
      <c r="S663" s="40"/>
      <c r="T663" s="76"/>
      <c r="AT663" s="22" t="s">
        <v>159</v>
      </c>
      <c r="AU663" s="22" t="s">
        <v>81</v>
      </c>
    </row>
    <row r="664" spans="2:65" s="11" customFormat="1">
      <c r="B664" s="205"/>
      <c r="C664" s="206"/>
      <c r="D664" s="202" t="s">
        <v>161</v>
      </c>
      <c r="E664" s="207" t="s">
        <v>21</v>
      </c>
      <c r="F664" s="208" t="s">
        <v>1147</v>
      </c>
      <c r="G664" s="206"/>
      <c r="H664" s="209">
        <v>53.3</v>
      </c>
      <c r="I664" s="210"/>
      <c r="J664" s="206"/>
      <c r="K664" s="206"/>
      <c r="L664" s="211"/>
      <c r="M664" s="212"/>
      <c r="N664" s="213"/>
      <c r="O664" s="213"/>
      <c r="P664" s="213"/>
      <c r="Q664" s="213"/>
      <c r="R664" s="213"/>
      <c r="S664" s="213"/>
      <c r="T664" s="214"/>
      <c r="AT664" s="215" t="s">
        <v>161</v>
      </c>
      <c r="AU664" s="215" t="s">
        <v>81</v>
      </c>
      <c r="AV664" s="11" t="s">
        <v>81</v>
      </c>
      <c r="AW664" s="11" t="s">
        <v>35</v>
      </c>
      <c r="AX664" s="11" t="s">
        <v>79</v>
      </c>
      <c r="AY664" s="215" t="s">
        <v>150</v>
      </c>
    </row>
    <row r="665" spans="2:65" s="1" customFormat="1" ht="14.45" customHeight="1">
      <c r="B665" s="39"/>
      <c r="C665" s="190" t="s">
        <v>1148</v>
      </c>
      <c r="D665" s="190" t="s">
        <v>152</v>
      </c>
      <c r="E665" s="191" t="s">
        <v>1149</v>
      </c>
      <c r="F665" s="192" t="s">
        <v>1150</v>
      </c>
      <c r="G665" s="193" t="s">
        <v>336</v>
      </c>
      <c r="H665" s="194">
        <v>52.4</v>
      </c>
      <c r="I665" s="195"/>
      <c r="J665" s="196">
        <f>ROUND(I665*H665,2)</f>
        <v>0</v>
      </c>
      <c r="K665" s="192" t="s">
        <v>156</v>
      </c>
      <c r="L665" s="59"/>
      <c r="M665" s="197" t="s">
        <v>21</v>
      </c>
      <c r="N665" s="198" t="s">
        <v>42</v>
      </c>
      <c r="O665" s="40"/>
      <c r="P665" s="199">
        <f>O665*H665</f>
        <v>0</v>
      </c>
      <c r="Q665" s="199">
        <v>0</v>
      </c>
      <c r="R665" s="199">
        <f>Q665*H665</f>
        <v>0</v>
      </c>
      <c r="S665" s="199">
        <v>2.2300000000000002E-3</v>
      </c>
      <c r="T665" s="200">
        <f>S665*H665</f>
        <v>0.11685200000000001</v>
      </c>
      <c r="AR665" s="22" t="s">
        <v>246</v>
      </c>
      <c r="AT665" s="22" t="s">
        <v>152</v>
      </c>
      <c r="AU665" s="22" t="s">
        <v>81</v>
      </c>
      <c r="AY665" s="22" t="s">
        <v>150</v>
      </c>
      <c r="BE665" s="201">
        <f>IF(N665="základní",J665,0)</f>
        <v>0</v>
      </c>
      <c r="BF665" s="201">
        <f>IF(N665="snížená",J665,0)</f>
        <v>0</v>
      </c>
      <c r="BG665" s="201">
        <f>IF(N665="zákl. přenesená",J665,0)</f>
        <v>0</v>
      </c>
      <c r="BH665" s="201">
        <f>IF(N665="sníž. přenesená",J665,0)</f>
        <v>0</v>
      </c>
      <c r="BI665" s="201">
        <f>IF(N665="nulová",J665,0)</f>
        <v>0</v>
      </c>
      <c r="BJ665" s="22" t="s">
        <v>79</v>
      </c>
      <c r="BK665" s="201">
        <f>ROUND(I665*H665,2)</f>
        <v>0</v>
      </c>
      <c r="BL665" s="22" t="s">
        <v>246</v>
      </c>
      <c r="BM665" s="22" t="s">
        <v>1151</v>
      </c>
    </row>
    <row r="666" spans="2:65" s="1" customFormat="1">
      <c r="B666" s="39"/>
      <c r="C666" s="61"/>
      <c r="D666" s="202" t="s">
        <v>159</v>
      </c>
      <c r="E666" s="61"/>
      <c r="F666" s="203" t="s">
        <v>1152</v>
      </c>
      <c r="G666" s="61"/>
      <c r="H666" s="61"/>
      <c r="I666" s="161"/>
      <c r="J666" s="61"/>
      <c r="K666" s="61"/>
      <c r="L666" s="59"/>
      <c r="M666" s="204"/>
      <c r="N666" s="40"/>
      <c r="O666" s="40"/>
      <c r="P666" s="40"/>
      <c r="Q666" s="40"/>
      <c r="R666" s="40"/>
      <c r="S666" s="40"/>
      <c r="T666" s="76"/>
      <c r="AT666" s="22" t="s">
        <v>159</v>
      </c>
      <c r="AU666" s="22" t="s">
        <v>81</v>
      </c>
    </row>
    <row r="667" spans="2:65" s="11" customFormat="1">
      <c r="B667" s="205"/>
      <c r="C667" s="206"/>
      <c r="D667" s="202" t="s">
        <v>161</v>
      </c>
      <c r="E667" s="207" t="s">
        <v>21</v>
      </c>
      <c r="F667" s="208" t="s">
        <v>1153</v>
      </c>
      <c r="G667" s="206"/>
      <c r="H667" s="209">
        <v>52.4</v>
      </c>
      <c r="I667" s="210"/>
      <c r="J667" s="206"/>
      <c r="K667" s="206"/>
      <c r="L667" s="211"/>
      <c r="M667" s="212"/>
      <c r="N667" s="213"/>
      <c r="O667" s="213"/>
      <c r="P667" s="213"/>
      <c r="Q667" s="213"/>
      <c r="R667" s="213"/>
      <c r="S667" s="213"/>
      <c r="T667" s="214"/>
      <c r="AT667" s="215" t="s">
        <v>161</v>
      </c>
      <c r="AU667" s="215" t="s">
        <v>81</v>
      </c>
      <c r="AV667" s="11" t="s">
        <v>81</v>
      </c>
      <c r="AW667" s="11" t="s">
        <v>35</v>
      </c>
      <c r="AX667" s="11" t="s">
        <v>79</v>
      </c>
      <c r="AY667" s="215" t="s">
        <v>150</v>
      </c>
    </row>
    <row r="668" spans="2:65" s="1" customFormat="1" ht="14.45" customHeight="1">
      <c r="B668" s="39"/>
      <c r="C668" s="190" t="s">
        <v>1154</v>
      </c>
      <c r="D668" s="190" t="s">
        <v>152</v>
      </c>
      <c r="E668" s="191" t="s">
        <v>1155</v>
      </c>
      <c r="F668" s="192" t="s">
        <v>1156</v>
      </c>
      <c r="G668" s="193" t="s">
        <v>336</v>
      </c>
      <c r="H668" s="194">
        <v>18.48</v>
      </c>
      <c r="I668" s="195"/>
      <c r="J668" s="196">
        <f>ROUND(I668*H668,2)</f>
        <v>0</v>
      </c>
      <c r="K668" s="192" t="s">
        <v>156</v>
      </c>
      <c r="L668" s="59"/>
      <c r="M668" s="197" t="s">
        <v>21</v>
      </c>
      <c r="N668" s="198" t="s">
        <v>42</v>
      </c>
      <c r="O668" s="40"/>
      <c r="P668" s="199">
        <f>O668*H668</f>
        <v>0</v>
      </c>
      <c r="Q668" s="199">
        <v>0</v>
      </c>
      <c r="R668" s="199">
        <f>Q668*H668</f>
        <v>0</v>
      </c>
      <c r="S668" s="199">
        <v>1.75E-3</v>
      </c>
      <c r="T668" s="200">
        <f>S668*H668</f>
        <v>3.2340000000000001E-2</v>
      </c>
      <c r="AR668" s="22" t="s">
        <v>246</v>
      </c>
      <c r="AT668" s="22" t="s">
        <v>152</v>
      </c>
      <c r="AU668" s="22" t="s">
        <v>81</v>
      </c>
      <c r="AY668" s="22" t="s">
        <v>150</v>
      </c>
      <c r="BE668" s="201">
        <f>IF(N668="základní",J668,0)</f>
        <v>0</v>
      </c>
      <c r="BF668" s="201">
        <f>IF(N668="snížená",J668,0)</f>
        <v>0</v>
      </c>
      <c r="BG668" s="201">
        <f>IF(N668="zákl. přenesená",J668,0)</f>
        <v>0</v>
      </c>
      <c r="BH668" s="201">
        <f>IF(N668="sníž. přenesená",J668,0)</f>
        <v>0</v>
      </c>
      <c r="BI668" s="201">
        <f>IF(N668="nulová",J668,0)</f>
        <v>0</v>
      </c>
      <c r="BJ668" s="22" t="s">
        <v>79</v>
      </c>
      <c r="BK668" s="201">
        <f>ROUND(I668*H668,2)</f>
        <v>0</v>
      </c>
      <c r="BL668" s="22" t="s">
        <v>246</v>
      </c>
      <c r="BM668" s="22" t="s">
        <v>1157</v>
      </c>
    </row>
    <row r="669" spans="2:65" s="1" customFormat="1">
      <c r="B669" s="39"/>
      <c r="C669" s="61"/>
      <c r="D669" s="202" t="s">
        <v>159</v>
      </c>
      <c r="E669" s="61"/>
      <c r="F669" s="203" t="s">
        <v>1158</v>
      </c>
      <c r="G669" s="61"/>
      <c r="H669" s="61"/>
      <c r="I669" s="161"/>
      <c r="J669" s="61"/>
      <c r="K669" s="61"/>
      <c r="L669" s="59"/>
      <c r="M669" s="204"/>
      <c r="N669" s="40"/>
      <c r="O669" s="40"/>
      <c r="P669" s="40"/>
      <c r="Q669" s="40"/>
      <c r="R669" s="40"/>
      <c r="S669" s="40"/>
      <c r="T669" s="76"/>
      <c r="AT669" s="22" t="s">
        <v>159</v>
      </c>
      <c r="AU669" s="22" t="s">
        <v>81</v>
      </c>
    </row>
    <row r="670" spans="2:65" s="11" customFormat="1">
      <c r="B670" s="205"/>
      <c r="C670" s="206"/>
      <c r="D670" s="202" t="s">
        <v>161</v>
      </c>
      <c r="E670" s="207" t="s">
        <v>21</v>
      </c>
      <c r="F670" s="208" t="s">
        <v>1159</v>
      </c>
      <c r="G670" s="206"/>
      <c r="H670" s="209">
        <v>18.48</v>
      </c>
      <c r="I670" s="210"/>
      <c r="J670" s="206"/>
      <c r="K670" s="206"/>
      <c r="L670" s="211"/>
      <c r="M670" s="212"/>
      <c r="N670" s="213"/>
      <c r="O670" s="213"/>
      <c r="P670" s="213"/>
      <c r="Q670" s="213"/>
      <c r="R670" s="213"/>
      <c r="S670" s="213"/>
      <c r="T670" s="214"/>
      <c r="AT670" s="215" t="s">
        <v>161</v>
      </c>
      <c r="AU670" s="215" t="s">
        <v>81</v>
      </c>
      <c r="AV670" s="11" t="s">
        <v>81</v>
      </c>
      <c r="AW670" s="11" t="s">
        <v>35</v>
      </c>
      <c r="AX670" s="11" t="s">
        <v>79</v>
      </c>
      <c r="AY670" s="215" t="s">
        <v>150</v>
      </c>
    </row>
    <row r="671" spans="2:65" s="1" customFormat="1" ht="14.45" customHeight="1">
      <c r="B671" s="39"/>
      <c r="C671" s="190" t="s">
        <v>1160</v>
      </c>
      <c r="D671" s="190" t="s">
        <v>152</v>
      </c>
      <c r="E671" s="191" t="s">
        <v>1161</v>
      </c>
      <c r="F671" s="192" t="s">
        <v>1162</v>
      </c>
      <c r="G671" s="193" t="s">
        <v>336</v>
      </c>
      <c r="H671" s="194">
        <v>28.7</v>
      </c>
      <c r="I671" s="195"/>
      <c r="J671" s="196">
        <f>ROUND(I671*H671,2)</f>
        <v>0</v>
      </c>
      <c r="K671" s="192" t="s">
        <v>156</v>
      </c>
      <c r="L671" s="59"/>
      <c r="M671" s="197" t="s">
        <v>21</v>
      </c>
      <c r="N671" s="198" t="s">
        <v>42</v>
      </c>
      <c r="O671" s="40"/>
      <c r="P671" s="199">
        <f>O671*H671</f>
        <v>0</v>
      </c>
      <c r="Q671" s="199">
        <v>0</v>
      </c>
      <c r="R671" s="199">
        <f>Q671*H671</f>
        <v>0</v>
      </c>
      <c r="S671" s="199">
        <v>2.5999999999999999E-3</v>
      </c>
      <c r="T671" s="200">
        <f>S671*H671</f>
        <v>7.4619999999999992E-2</v>
      </c>
      <c r="AR671" s="22" t="s">
        <v>246</v>
      </c>
      <c r="AT671" s="22" t="s">
        <v>152</v>
      </c>
      <c r="AU671" s="22" t="s">
        <v>81</v>
      </c>
      <c r="AY671" s="22" t="s">
        <v>150</v>
      </c>
      <c r="BE671" s="201">
        <f>IF(N671="základní",J671,0)</f>
        <v>0</v>
      </c>
      <c r="BF671" s="201">
        <f>IF(N671="snížená",J671,0)</f>
        <v>0</v>
      </c>
      <c r="BG671" s="201">
        <f>IF(N671="zákl. přenesená",J671,0)</f>
        <v>0</v>
      </c>
      <c r="BH671" s="201">
        <f>IF(N671="sníž. přenesená",J671,0)</f>
        <v>0</v>
      </c>
      <c r="BI671" s="201">
        <f>IF(N671="nulová",J671,0)</f>
        <v>0</v>
      </c>
      <c r="BJ671" s="22" t="s">
        <v>79</v>
      </c>
      <c r="BK671" s="201">
        <f>ROUND(I671*H671,2)</f>
        <v>0</v>
      </c>
      <c r="BL671" s="22" t="s">
        <v>246</v>
      </c>
      <c r="BM671" s="22" t="s">
        <v>1163</v>
      </c>
    </row>
    <row r="672" spans="2:65" s="1" customFormat="1">
      <c r="B672" s="39"/>
      <c r="C672" s="61"/>
      <c r="D672" s="202" t="s">
        <v>159</v>
      </c>
      <c r="E672" s="61"/>
      <c r="F672" s="203" t="s">
        <v>1164</v>
      </c>
      <c r="G672" s="61"/>
      <c r="H672" s="61"/>
      <c r="I672" s="161"/>
      <c r="J672" s="61"/>
      <c r="K672" s="61"/>
      <c r="L672" s="59"/>
      <c r="M672" s="204"/>
      <c r="N672" s="40"/>
      <c r="O672" s="40"/>
      <c r="P672" s="40"/>
      <c r="Q672" s="40"/>
      <c r="R672" s="40"/>
      <c r="S672" s="40"/>
      <c r="T672" s="76"/>
      <c r="AT672" s="22" t="s">
        <v>159</v>
      </c>
      <c r="AU672" s="22" t="s">
        <v>81</v>
      </c>
    </row>
    <row r="673" spans="2:65" s="11" customFormat="1">
      <c r="B673" s="205"/>
      <c r="C673" s="206"/>
      <c r="D673" s="202" t="s">
        <v>161</v>
      </c>
      <c r="E673" s="207" t="s">
        <v>21</v>
      </c>
      <c r="F673" s="208" t="s">
        <v>1165</v>
      </c>
      <c r="G673" s="206"/>
      <c r="H673" s="209">
        <v>28.7</v>
      </c>
      <c r="I673" s="210"/>
      <c r="J673" s="206"/>
      <c r="K673" s="206"/>
      <c r="L673" s="211"/>
      <c r="M673" s="212"/>
      <c r="N673" s="213"/>
      <c r="O673" s="213"/>
      <c r="P673" s="213"/>
      <c r="Q673" s="213"/>
      <c r="R673" s="213"/>
      <c r="S673" s="213"/>
      <c r="T673" s="214"/>
      <c r="AT673" s="215" t="s">
        <v>161</v>
      </c>
      <c r="AU673" s="215" t="s">
        <v>81</v>
      </c>
      <c r="AV673" s="11" t="s">
        <v>81</v>
      </c>
      <c r="AW673" s="11" t="s">
        <v>35</v>
      </c>
      <c r="AX673" s="11" t="s">
        <v>79</v>
      </c>
      <c r="AY673" s="215" t="s">
        <v>150</v>
      </c>
    </row>
    <row r="674" spans="2:65" s="1" customFormat="1" ht="14.45" customHeight="1">
      <c r="B674" s="39"/>
      <c r="C674" s="190" t="s">
        <v>1166</v>
      </c>
      <c r="D674" s="190" t="s">
        <v>152</v>
      </c>
      <c r="E674" s="191" t="s">
        <v>1167</v>
      </c>
      <c r="F674" s="192" t="s">
        <v>1168</v>
      </c>
      <c r="G674" s="193" t="s">
        <v>336</v>
      </c>
      <c r="H674" s="194">
        <v>26</v>
      </c>
      <c r="I674" s="195"/>
      <c r="J674" s="196">
        <f>ROUND(I674*H674,2)</f>
        <v>0</v>
      </c>
      <c r="K674" s="192" t="s">
        <v>156</v>
      </c>
      <c r="L674" s="59"/>
      <c r="M674" s="197" t="s">
        <v>21</v>
      </c>
      <c r="N674" s="198" t="s">
        <v>42</v>
      </c>
      <c r="O674" s="40"/>
      <c r="P674" s="199">
        <f>O674*H674</f>
        <v>0</v>
      </c>
      <c r="Q674" s="199">
        <v>0</v>
      </c>
      <c r="R674" s="199">
        <f>Q674*H674</f>
        <v>0</v>
      </c>
      <c r="S674" s="199">
        <v>3.9399999999999999E-3</v>
      </c>
      <c r="T674" s="200">
        <f>S674*H674</f>
        <v>0.10244</v>
      </c>
      <c r="AR674" s="22" t="s">
        <v>246</v>
      </c>
      <c r="AT674" s="22" t="s">
        <v>152</v>
      </c>
      <c r="AU674" s="22" t="s">
        <v>81</v>
      </c>
      <c r="AY674" s="22" t="s">
        <v>150</v>
      </c>
      <c r="BE674" s="201">
        <f>IF(N674="základní",J674,0)</f>
        <v>0</v>
      </c>
      <c r="BF674" s="201">
        <f>IF(N674="snížená",J674,0)</f>
        <v>0</v>
      </c>
      <c r="BG674" s="201">
        <f>IF(N674="zákl. přenesená",J674,0)</f>
        <v>0</v>
      </c>
      <c r="BH674" s="201">
        <f>IF(N674="sníž. přenesená",J674,0)</f>
        <v>0</v>
      </c>
      <c r="BI674" s="201">
        <f>IF(N674="nulová",J674,0)</f>
        <v>0</v>
      </c>
      <c r="BJ674" s="22" t="s">
        <v>79</v>
      </c>
      <c r="BK674" s="201">
        <f>ROUND(I674*H674,2)</f>
        <v>0</v>
      </c>
      <c r="BL674" s="22" t="s">
        <v>246</v>
      </c>
      <c r="BM674" s="22" t="s">
        <v>1169</v>
      </c>
    </row>
    <row r="675" spans="2:65" s="1" customFormat="1">
      <c r="B675" s="39"/>
      <c r="C675" s="61"/>
      <c r="D675" s="202" t="s">
        <v>159</v>
      </c>
      <c r="E675" s="61"/>
      <c r="F675" s="203" t="s">
        <v>1170</v>
      </c>
      <c r="G675" s="61"/>
      <c r="H675" s="61"/>
      <c r="I675" s="161"/>
      <c r="J675" s="61"/>
      <c r="K675" s="61"/>
      <c r="L675" s="59"/>
      <c r="M675" s="204"/>
      <c r="N675" s="40"/>
      <c r="O675" s="40"/>
      <c r="P675" s="40"/>
      <c r="Q675" s="40"/>
      <c r="R675" s="40"/>
      <c r="S675" s="40"/>
      <c r="T675" s="76"/>
      <c r="AT675" s="22" t="s">
        <v>159</v>
      </c>
      <c r="AU675" s="22" t="s">
        <v>81</v>
      </c>
    </row>
    <row r="676" spans="2:65" s="11" customFormat="1">
      <c r="B676" s="205"/>
      <c r="C676" s="206"/>
      <c r="D676" s="202" t="s">
        <v>161</v>
      </c>
      <c r="E676" s="207" t="s">
        <v>21</v>
      </c>
      <c r="F676" s="208" t="s">
        <v>1171</v>
      </c>
      <c r="G676" s="206"/>
      <c r="H676" s="209">
        <v>26</v>
      </c>
      <c r="I676" s="210"/>
      <c r="J676" s="206"/>
      <c r="K676" s="206"/>
      <c r="L676" s="211"/>
      <c r="M676" s="212"/>
      <c r="N676" s="213"/>
      <c r="O676" s="213"/>
      <c r="P676" s="213"/>
      <c r="Q676" s="213"/>
      <c r="R676" s="213"/>
      <c r="S676" s="213"/>
      <c r="T676" s="214"/>
      <c r="AT676" s="215" t="s">
        <v>161</v>
      </c>
      <c r="AU676" s="215" t="s">
        <v>81</v>
      </c>
      <c r="AV676" s="11" t="s">
        <v>81</v>
      </c>
      <c r="AW676" s="11" t="s">
        <v>35</v>
      </c>
      <c r="AX676" s="11" t="s">
        <v>79</v>
      </c>
      <c r="AY676" s="215" t="s">
        <v>150</v>
      </c>
    </row>
    <row r="677" spans="2:65" s="1" customFormat="1" ht="22.9" customHeight="1">
      <c r="B677" s="39"/>
      <c r="C677" s="190" t="s">
        <v>1172</v>
      </c>
      <c r="D677" s="190" t="s">
        <v>152</v>
      </c>
      <c r="E677" s="191" t="s">
        <v>1173</v>
      </c>
      <c r="F677" s="192" t="s">
        <v>1174</v>
      </c>
      <c r="G677" s="193" t="s">
        <v>336</v>
      </c>
      <c r="H677" s="194">
        <v>2.1</v>
      </c>
      <c r="I677" s="195"/>
      <c r="J677" s="196">
        <f>ROUND(I677*H677,2)</f>
        <v>0</v>
      </c>
      <c r="K677" s="192" t="s">
        <v>156</v>
      </c>
      <c r="L677" s="59"/>
      <c r="M677" s="197" t="s">
        <v>21</v>
      </c>
      <c r="N677" s="198" t="s">
        <v>42</v>
      </c>
      <c r="O677" s="40"/>
      <c r="P677" s="199">
        <f>O677*H677</f>
        <v>0</v>
      </c>
      <c r="Q677" s="199">
        <v>2.31E-3</v>
      </c>
      <c r="R677" s="199">
        <f>Q677*H677</f>
        <v>4.8510000000000003E-3</v>
      </c>
      <c r="S677" s="199">
        <v>0</v>
      </c>
      <c r="T677" s="200">
        <f>S677*H677</f>
        <v>0</v>
      </c>
      <c r="AR677" s="22" t="s">
        <v>246</v>
      </c>
      <c r="AT677" s="22" t="s">
        <v>152</v>
      </c>
      <c r="AU677" s="22" t="s">
        <v>81</v>
      </c>
      <c r="AY677" s="22" t="s">
        <v>150</v>
      </c>
      <c r="BE677" s="201">
        <f>IF(N677="základní",J677,0)</f>
        <v>0</v>
      </c>
      <c r="BF677" s="201">
        <f>IF(N677="snížená",J677,0)</f>
        <v>0</v>
      </c>
      <c r="BG677" s="201">
        <f>IF(N677="zákl. přenesená",J677,0)</f>
        <v>0</v>
      </c>
      <c r="BH677" s="201">
        <f>IF(N677="sníž. přenesená",J677,0)</f>
        <v>0</v>
      </c>
      <c r="BI677" s="201">
        <f>IF(N677="nulová",J677,0)</f>
        <v>0</v>
      </c>
      <c r="BJ677" s="22" t="s">
        <v>79</v>
      </c>
      <c r="BK677" s="201">
        <f>ROUND(I677*H677,2)</f>
        <v>0</v>
      </c>
      <c r="BL677" s="22" t="s">
        <v>246</v>
      </c>
      <c r="BM677" s="22" t="s">
        <v>1175</v>
      </c>
    </row>
    <row r="678" spans="2:65" s="1" customFormat="1">
      <c r="B678" s="39"/>
      <c r="C678" s="61"/>
      <c r="D678" s="202" t="s">
        <v>159</v>
      </c>
      <c r="E678" s="61"/>
      <c r="F678" s="203" t="s">
        <v>1176</v>
      </c>
      <c r="G678" s="61"/>
      <c r="H678" s="61"/>
      <c r="I678" s="161"/>
      <c r="J678" s="61"/>
      <c r="K678" s="61"/>
      <c r="L678" s="59"/>
      <c r="M678" s="204"/>
      <c r="N678" s="40"/>
      <c r="O678" s="40"/>
      <c r="P678" s="40"/>
      <c r="Q678" s="40"/>
      <c r="R678" s="40"/>
      <c r="S678" s="40"/>
      <c r="T678" s="76"/>
      <c r="AT678" s="22" t="s">
        <v>159</v>
      </c>
      <c r="AU678" s="22" t="s">
        <v>81</v>
      </c>
    </row>
    <row r="679" spans="2:65" s="11" customFormat="1">
      <c r="B679" s="205"/>
      <c r="C679" s="206"/>
      <c r="D679" s="202" t="s">
        <v>161</v>
      </c>
      <c r="E679" s="207" t="s">
        <v>21</v>
      </c>
      <c r="F679" s="208" t="s">
        <v>1177</v>
      </c>
      <c r="G679" s="206"/>
      <c r="H679" s="209">
        <v>2.1</v>
      </c>
      <c r="I679" s="210"/>
      <c r="J679" s="206"/>
      <c r="K679" s="206"/>
      <c r="L679" s="211"/>
      <c r="M679" s="212"/>
      <c r="N679" s="213"/>
      <c r="O679" s="213"/>
      <c r="P679" s="213"/>
      <c r="Q679" s="213"/>
      <c r="R679" s="213"/>
      <c r="S679" s="213"/>
      <c r="T679" s="214"/>
      <c r="AT679" s="215" t="s">
        <v>161</v>
      </c>
      <c r="AU679" s="215" t="s">
        <v>81</v>
      </c>
      <c r="AV679" s="11" t="s">
        <v>81</v>
      </c>
      <c r="AW679" s="11" t="s">
        <v>35</v>
      </c>
      <c r="AX679" s="11" t="s">
        <v>79</v>
      </c>
      <c r="AY679" s="215" t="s">
        <v>150</v>
      </c>
    </row>
    <row r="680" spans="2:65" s="1" customFormat="1" ht="22.9" customHeight="1">
      <c r="B680" s="39"/>
      <c r="C680" s="190" t="s">
        <v>1178</v>
      </c>
      <c r="D680" s="190" t="s">
        <v>152</v>
      </c>
      <c r="E680" s="191" t="s">
        <v>1179</v>
      </c>
      <c r="F680" s="192" t="s">
        <v>1180</v>
      </c>
      <c r="G680" s="193" t="s">
        <v>155</v>
      </c>
      <c r="H680" s="194">
        <v>10</v>
      </c>
      <c r="I680" s="195"/>
      <c r="J680" s="196">
        <f>ROUND(I680*H680,2)</f>
        <v>0</v>
      </c>
      <c r="K680" s="192" t="s">
        <v>156</v>
      </c>
      <c r="L680" s="59"/>
      <c r="M680" s="197" t="s">
        <v>21</v>
      </c>
      <c r="N680" s="198" t="s">
        <v>42</v>
      </c>
      <c r="O680" s="40"/>
      <c r="P680" s="199">
        <f>O680*H680</f>
        <v>0</v>
      </c>
      <c r="Q680" s="199">
        <v>7.6E-3</v>
      </c>
      <c r="R680" s="199">
        <f>Q680*H680</f>
        <v>7.5999999999999998E-2</v>
      </c>
      <c r="S680" s="199">
        <v>0</v>
      </c>
      <c r="T680" s="200">
        <f>S680*H680</f>
        <v>0</v>
      </c>
      <c r="AR680" s="22" t="s">
        <v>246</v>
      </c>
      <c r="AT680" s="22" t="s">
        <v>152</v>
      </c>
      <c r="AU680" s="22" t="s">
        <v>81</v>
      </c>
      <c r="AY680" s="22" t="s">
        <v>150</v>
      </c>
      <c r="BE680" s="201">
        <f>IF(N680="základní",J680,0)</f>
        <v>0</v>
      </c>
      <c r="BF680" s="201">
        <f>IF(N680="snížená",J680,0)</f>
        <v>0</v>
      </c>
      <c r="BG680" s="201">
        <f>IF(N680="zákl. přenesená",J680,0)</f>
        <v>0</v>
      </c>
      <c r="BH680" s="201">
        <f>IF(N680="sníž. přenesená",J680,0)</f>
        <v>0</v>
      </c>
      <c r="BI680" s="201">
        <f>IF(N680="nulová",J680,0)</f>
        <v>0</v>
      </c>
      <c r="BJ680" s="22" t="s">
        <v>79</v>
      </c>
      <c r="BK680" s="201">
        <f>ROUND(I680*H680,2)</f>
        <v>0</v>
      </c>
      <c r="BL680" s="22" t="s">
        <v>246</v>
      </c>
      <c r="BM680" s="22" t="s">
        <v>1181</v>
      </c>
    </row>
    <row r="681" spans="2:65" s="1" customFormat="1" ht="40.5">
      <c r="B681" s="39"/>
      <c r="C681" s="61"/>
      <c r="D681" s="202" t="s">
        <v>159</v>
      </c>
      <c r="E681" s="61"/>
      <c r="F681" s="203" t="s">
        <v>1182</v>
      </c>
      <c r="G681" s="61"/>
      <c r="H681" s="61"/>
      <c r="I681" s="161"/>
      <c r="J681" s="61"/>
      <c r="K681" s="61"/>
      <c r="L681" s="59"/>
      <c r="M681" s="204"/>
      <c r="N681" s="40"/>
      <c r="O681" s="40"/>
      <c r="P681" s="40"/>
      <c r="Q681" s="40"/>
      <c r="R681" s="40"/>
      <c r="S681" s="40"/>
      <c r="T681" s="76"/>
      <c r="AT681" s="22" t="s">
        <v>159</v>
      </c>
      <c r="AU681" s="22" t="s">
        <v>81</v>
      </c>
    </row>
    <row r="682" spans="2:65" s="11" customFormat="1">
      <c r="B682" s="205"/>
      <c r="C682" s="206"/>
      <c r="D682" s="202" t="s">
        <v>161</v>
      </c>
      <c r="E682" s="207" t="s">
        <v>21</v>
      </c>
      <c r="F682" s="208" t="s">
        <v>1183</v>
      </c>
      <c r="G682" s="206"/>
      <c r="H682" s="209">
        <v>7</v>
      </c>
      <c r="I682" s="210"/>
      <c r="J682" s="206"/>
      <c r="K682" s="206"/>
      <c r="L682" s="211"/>
      <c r="M682" s="212"/>
      <c r="N682" s="213"/>
      <c r="O682" s="213"/>
      <c r="P682" s="213"/>
      <c r="Q682" s="213"/>
      <c r="R682" s="213"/>
      <c r="S682" s="213"/>
      <c r="T682" s="214"/>
      <c r="AT682" s="215" t="s">
        <v>161</v>
      </c>
      <c r="AU682" s="215" t="s">
        <v>81</v>
      </c>
      <c r="AV682" s="11" t="s">
        <v>81</v>
      </c>
      <c r="AW682" s="11" t="s">
        <v>35</v>
      </c>
      <c r="AX682" s="11" t="s">
        <v>71</v>
      </c>
      <c r="AY682" s="215" t="s">
        <v>150</v>
      </c>
    </row>
    <row r="683" spans="2:65" s="11" customFormat="1">
      <c r="B683" s="205"/>
      <c r="C683" s="206"/>
      <c r="D683" s="202" t="s">
        <v>161</v>
      </c>
      <c r="E683" s="207" t="s">
        <v>21</v>
      </c>
      <c r="F683" s="208" t="s">
        <v>1184</v>
      </c>
      <c r="G683" s="206"/>
      <c r="H683" s="209">
        <v>3</v>
      </c>
      <c r="I683" s="210"/>
      <c r="J683" s="206"/>
      <c r="K683" s="206"/>
      <c r="L683" s="211"/>
      <c r="M683" s="212"/>
      <c r="N683" s="213"/>
      <c r="O683" s="213"/>
      <c r="P683" s="213"/>
      <c r="Q683" s="213"/>
      <c r="R683" s="213"/>
      <c r="S683" s="213"/>
      <c r="T683" s="214"/>
      <c r="AT683" s="215" t="s">
        <v>161</v>
      </c>
      <c r="AU683" s="215" t="s">
        <v>81</v>
      </c>
      <c r="AV683" s="11" t="s">
        <v>81</v>
      </c>
      <c r="AW683" s="11" t="s">
        <v>35</v>
      </c>
      <c r="AX683" s="11" t="s">
        <v>71</v>
      </c>
      <c r="AY683" s="215" t="s">
        <v>150</v>
      </c>
    </row>
    <row r="684" spans="2:65" s="12" customFormat="1">
      <c r="B684" s="226"/>
      <c r="C684" s="227"/>
      <c r="D684" s="202" t="s">
        <v>161</v>
      </c>
      <c r="E684" s="228" t="s">
        <v>21</v>
      </c>
      <c r="F684" s="229" t="s">
        <v>234</v>
      </c>
      <c r="G684" s="227"/>
      <c r="H684" s="230">
        <v>10</v>
      </c>
      <c r="I684" s="231"/>
      <c r="J684" s="227"/>
      <c r="K684" s="227"/>
      <c r="L684" s="232"/>
      <c r="M684" s="233"/>
      <c r="N684" s="234"/>
      <c r="O684" s="234"/>
      <c r="P684" s="234"/>
      <c r="Q684" s="234"/>
      <c r="R684" s="234"/>
      <c r="S684" s="234"/>
      <c r="T684" s="235"/>
      <c r="AT684" s="236" t="s">
        <v>161</v>
      </c>
      <c r="AU684" s="236" t="s">
        <v>81</v>
      </c>
      <c r="AV684" s="12" t="s">
        <v>157</v>
      </c>
      <c r="AW684" s="12" t="s">
        <v>35</v>
      </c>
      <c r="AX684" s="12" t="s">
        <v>79</v>
      </c>
      <c r="AY684" s="236" t="s">
        <v>150</v>
      </c>
    </row>
    <row r="685" spans="2:65" s="1" customFormat="1" ht="14.45" customHeight="1">
      <c r="B685" s="39"/>
      <c r="C685" s="190" t="s">
        <v>1185</v>
      </c>
      <c r="D685" s="190" t="s">
        <v>152</v>
      </c>
      <c r="E685" s="191" t="s">
        <v>1186</v>
      </c>
      <c r="F685" s="192" t="s">
        <v>1187</v>
      </c>
      <c r="G685" s="193" t="s">
        <v>336</v>
      </c>
      <c r="H685" s="194">
        <v>18.399999999999999</v>
      </c>
      <c r="I685" s="195"/>
      <c r="J685" s="196">
        <f>ROUND(I685*H685,2)</f>
        <v>0</v>
      </c>
      <c r="K685" s="192" t="s">
        <v>156</v>
      </c>
      <c r="L685" s="59"/>
      <c r="M685" s="197" t="s">
        <v>21</v>
      </c>
      <c r="N685" s="198" t="s">
        <v>42</v>
      </c>
      <c r="O685" s="40"/>
      <c r="P685" s="199">
        <f>O685*H685</f>
        <v>0</v>
      </c>
      <c r="Q685" s="199">
        <v>5.8599999999999998E-3</v>
      </c>
      <c r="R685" s="199">
        <f>Q685*H685</f>
        <v>0.10782399999999999</v>
      </c>
      <c r="S685" s="199">
        <v>0</v>
      </c>
      <c r="T685" s="200">
        <f>S685*H685</f>
        <v>0</v>
      </c>
      <c r="AR685" s="22" t="s">
        <v>246</v>
      </c>
      <c r="AT685" s="22" t="s">
        <v>152</v>
      </c>
      <c r="AU685" s="22" t="s">
        <v>81</v>
      </c>
      <c r="AY685" s="22" t="s">
        <v>150</v>
      </c>
      <c r="BE685" s="201">
        <f>IF(N685="základní",J685,0)</f>
        <v>0</v>
      </c>
      <c r="BF685" s="201">
        <f>IF(N685="snížená",J685,0)</f>
        <v>0</v>
      </c>
      <c r="BG685" s="201">
        <f>IF(N685="zákl. přenesená",J685,0)</f>
        <v>0</v>
      </c>
      <c r="BH685" s="201">
        <f>IF(N685="sníž. přenesená",J685,0)</f>
        <v>0</v>
      </c>
      <c r="BI685" s="201">
        <f>IF(N685="nulová",J685,0)</f>
        <v>0</v>
      </c>
      <c r="BJ685" s="22" t="s">
        <v>79</v>
      </c>
      <c r="BK685" s="201">
        <f>ROUND(I685*H685,2)</f>
        <v>0</v>
      </c>
      <c r="BL685" s="22" t="s">
        <v>246</v>
      </c>
      <c r="BM685" s="22" t="s">
        <v>1188</v>
      </c>
    </row>
    <row r="686" spans="2:65" s="1" customFormat="1" ht="27">
      <c r="B686" s="39"/>
      <c r="C686" s="61"/>
      <c r="D686" s="202" t="s">
        <v>159</v>
      </c>
      <c r="E686" s="61"/>
      <c r="F686" s="203" t="s">
        <v>1189</v>
      </c>
      <c r="G686" s="61"/>
      <c r="H686" s="61"/>
      <c r="I686" s="161"/>
      <c r="J686" s="61"/>
      <c r="K686" s="61"/>
      <c r="L686" s="59"/>
      <c r="M686" s="204"/>
      <c r="N686" s="40"/>
      <c r="O686" s="40"/>
      <c r="P686" s="40"/>
      <c r="Q686" s="40"/>
      <c r="R686" s="40"/>
      <c r="S686" s="40"/>
      <c r="T686" s="76"/>
      <c r="AT686" s="22" t="s">
        <v>159</v>
      </c>
      <c r="AU686" s="22" t="s">
        <v>81</v>
      </c>
    </row>
    <row r="687" spans="2:65" s="11" customFormat="1">
      <c r="B687" s="205"/>
      <c r="C687" s="206"/>
      <c r="D687" s="202" t="s">
        <v>161</v>
      </c>
      <c r="E687" s="207" t="s">
        <v>21</v>
      </c>
      <c r="F687" s="208" t="s">
        <v>1190</v>
      </c>
      <c r="G687" s="206"/>
      <c r="H687" s="209">
        <v>18.399999999999999</v>
      </c>
      <c r="I687" s="210"/>
      <c r="J687" s="206"/>
      <c r="K687" s="206"/>
      <c r="L687" s="211"/>
      <c r="M687" s="212"/>
      <c r="N687" s="213"/>
      <c r="O687" s="213"/>
      <c r="P687" s="213"/>
      <c r="Q687" s="213"/>
      <c r="R687" s="213"/>
      <c r="S687" s="213"/>
      <c r="T687" s="214"/>
      <c r="AT687" s="215" t="s">
        <v>161</v>
      </c>
      <c r="AU687" s="215" t="s">
        <v>81</v>
      </c>
      <c r="AV687" s="11" t="s">
        <v>81</v>
      </c>
      <c r="AW687" s="11" t="s">
        <v>35</v>
      </c>
      <c r="AX687" s="11" t="s">
        <v>79</v>
      </c>
      <c r="AY687" s="215" t="s">
        <v>150</v>
      </c>
    </row>
    <row r="688" spans="2:65" s="1" customFormat="1" ht="22.9" customHeight="1">
      <c r="B688" s="39"/>
      <c r="C688" s="190" t="s">
        <v>1191</v>
      </c>
      <c r="D688" s="190" t="s">
        <v>152</v>
      </c>
      <c r="E688" s="191" t="s">
        <v>1192</v>
      </c>
      <c r="F688" s="192" t="s">
        <v>1193</v>
      </c>
      <c r="G688" s="193" t="s">
        <v>336</v>
      </c>
      <c r="H688" s="194">
        <v>47.6</v>
      </c>
      <c r="I688" s="195"/>
      <c r="J688" s="196">
        <f>ROUND(I688*H688,2)</f>
        <v>0</v>
      </c>
      <c r="K688" s="192" t="s">
        <v>156</v>
      </c>
      <c r="L688" s="59"/>
      <c r="M688" s="197" t="s">
        <v>21</v>
      </c>
      <c r="N688" s="198" t="s">
        <v>42</v>
      </c>
      <c r="O688" s="40"/>
      <c r="P688" s="199">
        <f>O688*H688</f>
        <v>0</v>
      </c>
      <c r="Q688" s="199">
        <v>2.1800000000000001E-3</v>
      </c>
      <c r="R688" s="199">
        <f>Q688*H688</f>
        <v>0.10376800000000001</v>
      </c>
      <c r="S688" s="199">
        <v>0</v>
      </c>
      <c r="T688" s="200">
        <f>S688*H688</f>
        <v>0</v>
      </c>
      <c r="AR688" s="22" t="s">
        <v>246</v>
      </c>
      <c r="AT688" s="22" t="s">
        <v>152</v>
      </c>
      <c r="AU688" s="22" t="s">
        <v>81</v>
      </c>
      <c r="AY688" s="22" t="s">
        <v>150</v>
      </c>
      <c r="BE688" s="201">
        <f>IF(N688="základní",J688,0)</f>
        <v>0</v>
      </c>
      <c r="BF688" s="201">
        <f>IF(N688="snížená",J688,0)</f>
        <v>0</v>
      </c>
      <c r="BG688" s="201">
        <f>IF(N688="zákl. přenesená",J688,0)</f>
        <v>0</v>
      </c>
      <c r="BH688" s="201">
        <f>IF(N688="sníž. přenesená",J688,0)</f>
        <v>0</v>
      </c>
      <c r="BI688" s="201">
        <f>IF(N688="nulová",J688,0)</f>
        <v>0</v>
      </c>
      <c r="BJ688" s="22" t="s">
        <v>79</v>
      </c>
      <c r="BK688" s="201">
        <f>ROUND(I688*H688,2)</f>
        <v>0</v>
      </c>
      <c r="BL688" s="22" t="s">
        <v>246</v>
      </c>
      <c r="BM688" s="22" t="s">
        <v>1194</v>
      </c>
    </row>
    <row r="689" spans="2:65" s="1" customFormat="1" ht="27">
      <c r="B689" s="39"/>
      <c r="C689" s="61"/>
      <c r="D689" s="202" t="s">
        <v>159</v>
      </c>
      <c r="E689" s="61"/>
      <c r="F689" s="203" t="s">
        <v>1195</v>
      </c>
      <c r="G689" s="61"/>
      <c r="H689" s="61"/>
      <c r="I689" s="161"/>
      <c r="J689" s="61"/>
      <c r="K689" s="61"/>
      <c r="L689" s="59"/>
      <c r="M689" s="204"/>
      <c r="N689" s="40"/>
      <c r="O689" s="40"/>
      <c r="P689" s="40"/>
      <c r="Q689" s="40"/>
      <c r="R689" s="40"/>
      <c r="S689" s="40"/>
      <c r="T689" s="76"/>
      <c r="AT689" s="22" t="s">
        <v>159</v>
      </c>
      <c r="AU689" s="22" t="s">
        <v>81</v>
      </c>
    </row>
    <row r="690" spans="2:65" s="11" customFormat="1">
      <c r="B690" s="205"/>
      <c r="C690" s="206"/>
      <c r="D690" s="202" t="s">
        <v>161</v>
      </c>
      <c r="E690" s="207" t="s">
        <v>21</v>
      </c>
      <c r="F690" s="208" t="s">
        <v>1196</v>
      </c>
      <c r="G690" s="206"/>
      <c r="H690" s="209">
        <v>47.6</v>
      </c>
      <c r="I690" s="210"/>
      <c r="J690" s="206"/>
      <c r="K690" s="206"/>
      <c r="L690" s="211"/>
      <c r="M690" s="212"/>
      <c r="N690" s="213"/>
      <c r="O690" s="213"/>
      <c r="P690" s="213"/>
      <c r="Q690" s="213"/>
      <c r="R690" s="213"/>
      <c r="S690" s="213"/>
      <c r="T690" s="214"/>
      <c r="AT690" s="215" t="s">
        <v>161</v>
      </c>
      <c r="AU690" s="215" t="s">
        <v>81</v>
      </c>
      <c r="AV690" s="11" t="s">
        <v>81</v>
      </c>
      <c r="AW690" s="11" t="s">
        <v>35</v>
      </c>
      <c r="AX690" s="11" t="s">
        <v>79</v>
      </c>
      <c r="AY690" s="215" t="s">
        <v>150</v>
      </c>
    </row>
    <row r="691" spans="2:65" s="1" customFormat="1" ht="22.9" customHeight="1">
      <c r="B691" s="39"/>
      <c r="C691" s="190" t="s">
        <v>1197</v>
      </c>
      <c r="D691" s="190" t="s">
        <v>152</v>
      </c>
      <c r="E691" s="191" t="s">
        <v>1198</v>
      </c>
      <c r="F691" s="192" t="s">
        <v>1199</v>
      </c>
      <c r="G691" s="193" t="s">
        <v>336</v>
      </c>
      <c r="H691" s="194">
        <v>2.1</v>
      </c>
      <c r="I691" s="195"/>
      <c r="J691" s="196">
        <f>ROUND(I691*H691,2)</f>
        <v>0</v>
      </c>
      <c r="K691" s="192" t="s">
        <v>156</v>
      </c>
      <c r="L691" s="59"/>
      <c r="M691" s="197" t="s">
        <v>21</v>
      </c>
      <c r="N691" s="198" t="s">
        <v>42</v>
      </c>
      <c r="O691" s="40"/>
      <c r="P691" s="199">
        <f>O691*H691</f>
        <v>0</v>
      </c>
      <c r="Q691" s="199">
        <v>2.96E-3</v>
      </c>
      <c r="R691" s="199">
        <f>Q691*H691</f>
        <v>6.2160000000000002E-3</v>
      </c>
      <c r="S691" s="199">
        <v>0</v>
      </c>
      <c r="T691" s="200">
        <f>S691*H691</f>
        <v>0</v>
      </c>
      <c r="AR691" s="22" t="s">
        <v>246</v>
      </c>
      <c r="AT691" s="22" t="s">
        <v>152</v>
      </c>
      <c r="AU691" s="22" t="s">
        <v>81</v>
      </c>
      <c r="AY691" s="22" t="s">
        <v>150</v>
      </c>
      <c r="BE691" s="201">
        <f>IF(N691="základní",J691,0)</f>
        <v>0</v>
      </c>
      <c r="BF691" s="201">
        <f>IF(N691="snížená",J691,0)</f>
        <v>0</v>
      </c>
      <c r="BG691" s="201">
        <f>IF(N691="zákl. přenesená",J691,0)</f>
        <v>0</v>
      </c>
      <c r="BH691" s="201">
        <f>IF(N691="sníž. přenesená",J691,0)</f>
        <v>0</v>
      </c>
      <c r="BI691" s="201">
        <f>IF(N691="nulová",J691,0)</f>
        <v>0</v>
      </c>
      <c r="BJ691" s="22" t="s">
        <v>79</v>
      </c>
      <c r="BK691" s="201">
        <f>ROUND(I691*H691,2)</f>
        <v>0</v>
      </c>
      <c r="BL691" s="22" t="s">
        <v>246</v>
      </c>
      <c r="BM691" s="22" t="s">
        <v>1200</v>
      </c>
    </row>
    <row r="692" spans="2:65" s="1" customFormat="1" ht="27">
      <c r="B692" s="39"/>
      <c r="C692" s="61"/>
      <c r="D692" s="202" t="s">
        <v>159</v>
      </c>
      <c r="E692" s="61"/>
      <c r="F692" s="203" t="s">
        <v>1201</v>
      </c>
      <c r="G692" s="61"/>
      <c r="H692" s="61"/>
      <c r="I692" s="161"/>
      <c r="J692" s="61"/>
      <c r="K692" s="61"/>
      <c r="L692" s="59"/>
      <c r="M692" s="204"/>
      <c r="N692" s="40"/>
      <c r="O692" s="40"/>
      <c r="P692" s="40"/>
      <c r="Q692" s="40"/>
      <c r="R692" s="40"/>
      <c r="S692" s="40"/>
      <c r="T692" s="76"/>
      <c r="AT692" s="22" t="s">
        <v>159</v>
      </c>
      <c r="AU692" s="22" t="s">
        <v>81</v>
      </c>
    </row>
    <row r="693" spans="2:65" s="11" customFormat="1">
      <c r="B693" s="205"/>
      <c r="C693" s="206"/>
      <c r="D693" s="202" t="s">
        <v>161</v>
      </c>
      <c r="E693" s="207" t="s">
        <v>21</v>
      </c>
      <c r="F693" s="208" t="s">
        <v>1177</v>
      </c>
      <c r="G693" s="206"/>
      <c r="H693" s="209">
        <v>2.1</v>
      </c>
      <c r="I693" s="210"/>
      <c r="J693" s="206"/>
      <c r="K693" s="206"/>
      <c r="L693" s="211"/>
      <c r="M693" s="212"/>
      <c r="N693" s="213"/>
      <c r="O693" s="213"/>
      <c r="P693" s="213"/>
      <c r="Q693" s="213"/>
      <c r="R693" s="213"/>
      <c r="S693" s="213"/>
      <c r="T693" s="214"/>
      <c r="AT693" s="215" t="s">
        <v>161</v>
      </c>
      <c r="AU693" s="215" t="s">
        <v>81</v>
      </c>
      <c r="AV693" s="11" t="s">
        <v>81</v>
      </c>
      <c r="AW693" s="11" t="s">
        <v>35</v>
      </c>
      <c r="AX693" s="11" t="s">
        <v>79</v>
      </c>
      <c r="AY693" s="215" t="s">
        <v>150</v>
      </c>
    </row>
    <row r="694" spans="2:65" s="1" customFormat="1" ht="22.9" customHeight="1">
      <c r="B694" s="39"/>
      <c r="C694" s="190" t="s">
        <v>1202</v>
      </c>
      <c r="D694" s="190" t="s">
        <v>152</v>
      </c>
      <c r="E694" s="191" t="s">
        <v>1203</v>
      </c>
      <c r="F694" s="192" t="s">
        <v>1204</v>
      </c>
      <c r="G694" s="193" t="s">
        <v>336</v>
      </c>
      <c r="H694" s="194">
        <v>29.66</v>
      </c>
      <c r="I694" s="195"/>
      <c r="J694" s="196">
        <f>ROUND(I694*H694,2)</f>
        <v>0</v>
      </c>
      <c r="K694" s="192" t="s">
        <v>156</v>
      </c>
      <c r="L694" s="59"/>
      <c r="M694" s="197" t="s">
        <v>21</v>
      </c>
      <c r="N694" s="198" t="s">
        <v>42</v>
      </c>
      <c r="O694" s="40"/>
      <c r="P694" s="199">
        <f>O694*H694</f>
        <v>0</v>
      </c>
      <c r="Q694" s="199">
        <v>2.2200000000000002E-3</v>
      </c>
      <c r="R694" s="199">
        <f>Q694*H694</f>
        <v>6.5845200000000007E-2</v>
      </c>
      <c r="S694" s="199">
        <v>0</v>
      </c>
      <c r="T694" s="200">
        <f>S694*H694</f>
        <v>0</v>
      </c>
      <c r="AR694" s="22" t="s">
        <v>246</v>
      </c>
      <c r="AT694" s="22" t="s">
        <v>152</v>
      </c>
      <c r="AU694" s="22" t="s">
        <v>81</v>
      </c>
      <c r="AY694" s="22" t="s">
        <v>150</v>
      </c>
      <c r="BE694" s="201">
        <f>IF(N694="základní",J694,0)</f>
        <v>0</v>
      </c>
      <c r="BF694" s="201">
        <f>IF(N694="snížená",J694,0)</f>
        <v>0</v>
      </c>
      <c r="BG694" s="201">
        <f>IF(N694="zákl. přenesená",J694,0)</f>
        <v>0</v>
      </c>
      <c r="BH694" s="201">
        <f>IF(N694="sníž. přenesená",J694,0)</f>
        <v>0</v>
      </c>
      <c r="BI694" s="201">
        <f>IF(N694="nulová",J694,0)</f>
        <v>0</v>
      </c>
      <c r="BJ694" s="22" t="s">
        <v>79</v>
      </c>
      <c r="BK694" s="201">
        <f>ROUND(I694*H694,2)</f>
        <v>0</v>
      </c>
      <c r="BL694" s="22" t="s">
        <v>246</v>
      </c>
      <c r="BM694" s="22" t="s">
        <v>1205</v>
      </c>
    </row>
    <row r="695" spans="2:65" s="1" customFormat="1" ht="27">
      <c r="B695" s="39"/>
      <c r="C695" s="61"/>
      <c r="D695" s="202" t="s">
        <v>159</v>
      </c>
      <c r="E695" s="61"/>
      <c r="F695" s="203" t="s">
        <v>1206</v>
      </c>
      <c r="G695" s="61"/>
      <c r="H695" s="61"/>
      <c r="I695" s="161"/>
      <c r="J695" s="61"/>
      <c r="K695" s="61"/>
      <c r="L695" s="59"/>
      <c r="M695" s="204"/>
      <c r="N695" s="40"/>
      <c r="O695" s="40"/>
      <c r="P695" s="40"/>
      <c r="Q695" s="40"/>
      <c r="R695" s="40"/>
      <c r="S695" s="40"/>
      <c r="T695" s="76"/>
      <c r="AT695" s="22" t="s">
        <v>159</v>
      </c>
      <c r="AU695" s="22" t="s">
        <v>81</v>
      </c>
    </row>
    <row r="696" spans="2:65" s="11" customFormat="1">
      <c r="B696" s="205"/>
      <c r="C696" s="206"/>
      <c r="D696" s="202" t="s">
        <v>161</v>
      </c>
      <c r="E696" s="207" t="s">
        <v>21</v>
      </c>
      <c r="F696" s="208" t="s">
        <v>1207</v>
      </c>
      <c r="G696" s="206"/>
      <c r="H696" s="209">
        <v>29.66</v>
      </c>
      <c r="I696" s="210"/>
      <c r="J696" s="206"/>
      <c r="K696" s="206"/>
      <c r="L696" s="211"/>
      <c r="M696" s="212"/>
      <c r="N696" s="213"/>
      <c r="O696" s="213"/>
      <c r="P696" s="213"/>
      <c r="Q696" s="213"/>
      <c r="R696" s="213"/>
      <c r="S696" s="213"/>
      <c r="T696" s="214"/>
      <c r="AT696" s="215" t="s">
        <v>161</v>
      </c>
      <c r="AU696" s="215" t="s">
        <v>81</v>
      </c>
      <c r="AV696" s="11" t="s">
        <v>81</v>
      </c>
      <c r="AW696" s="11" t="s">
        <v>35</v>
      </c>
      <c r="AX696" s="11" t="s">
        <v>79</v>
      </c>
      <c r="AY696" s="215" t="s">
        <v>150</v>
      </c>
    </row>
    <row r="697" spans="2:65" s="1" customFormat="1" ht="22.9" customHeight="1">
      <c r="B697" s="39"/>
      <c r="C697" s="190" t="s">
        <v>1208</v>
      </c>
      <c r="D697" s="190" t="s">
        <v>152</v>
      </c>
      <c r="E697" s="191" t="s">
        <v>1209</v>
      </c>
      <c r="F697" s="192" t="s">
        <v>1210</v>
      </c>
      <c r="G697" s="193" t="s">
        <v>336</v>
      </c>
      <c r="H697" s="194">
        <v>6.65</v>
      </c>
      <c r="I697" s="195"/>
      <c r="J697" s="196">
        <f>ROUND(I697*H697,2)</f>
        <v>0</v>
      </c>
      <c r="K697" s="192" t="s">
        <v>156</v>
      </c>
      <c r="L697" s="59"/>
      <c r="M697" s="197" t="s">
        <v>21</v>
      </c>
      <c r="N697" s="198" t="s">
        <v>42</v>
      </c>
      <c r="O697" s="40"/>
      <c r="P697" s="199">
        <f>O697*H697</f>
        <v>0</v>
      </c>
      <c r="Q697" s="199">
        <v>2.2000000000000001E-3</v>
      </c>
      <c r="R697" s="199">
        <f>Q697*H697</f>
        <v>1.4630000000000002E-2</v>
      </c>
      <c r="S697" s="199">
        <v>0</v>
      </c>
      <c r="T697" s="200">
        <f>S697*H697</f>
        <v>0</v>
      </c>
      <c r="AR697" s="22" t="s">
        <v>246</v>
      </c>
      <c r="AT697" s="22" t="s">
        <v>152</v>
      </c>
      <c r="AU697" s="22" t="s">
        <v>81</v>
      </c>
      <c r="AY697" s="22" t="s">
        <v>150</v>
      </c>
      <c r="BE697" s="201">
        <f>IF(N697="základní",J697,0)</f>
        <v>0</v>
      </c>
      <c r="BF697" s="201">
        <f>IF(N697="snížená",J697,0)</f>
        <v>0</v>
      </c>
      <c r="BG697" s="201">
        <f>IF(N697="zákl. přenesená",J697,0)</f>
        <v>0</v>
      </c>
      <c r="BH697" s="201">
        <f>IF(N697="sníž. přenesená",J697,0)</f>
        <v>0</v>
      </c>
      <c r="BI697" s="201">
        <f>IF(N697="nulová",J697,0)</f>
        <v>0</v>
      </c>
      <c r="BJ697" s="22" t="s">
        <v>79</v>
      </c>
      <c r="BK697" s="201">
        <f>ROUND(I697*H697,2)</f>
        <v>0</v>
      </c>
      <c r="BL697" s="22" t="s">
        <v>246</v>
      </c>
      <c r="BM697" s="22" t="s">
        <v>1211</v>
      </c>
    </row>
    <row r="698" spans="2:65" s="1" customFormat="1" ht="27">
      <c r="B698" s="39"/>
      <c r="C698" s="61"/>
      <c r="D698" s="202" t="s">
        <v>159</v>
      </c>
      <c r="E698" s="61"/>
      <c r="F698" s="203" t="s">
        <v>1212</v>
      </c>
      <c r="G698" s="61"/>
      <c r="H698" s="61"/>
      <c r="I698" s="161"/>
      <c r="J698" s="61"/>
      <c r="K698" s="61"/>
      <c r="L698" s="59"/>
      <c r="M698" s="204"/>
      <c r="N698" s="40"/>
      <c r="O698" s="40"/>
      <c r="P698" s="40"/>
      <c r="Q698" s="40"/>
      <c r="R698" s="40"/>
      <c r="S698" s="40"/>
      <c r="T698" s="76"/>
      <c r="AT698" s="22" t="s">
        <v>159</v>
      </c>
      <c r="AU698" s="22" t="s">
        <v>81</v>
      </c>
    </row>
    <row r="699" spans="2:65" s="11" customFormat="1">
      <c r="B699" s="205"/>
      <c r="C699" s="206"/>
      <c r="D699" s="202" t="s">
        <v>161</v>
      </c>
      <c r="E699" s="207" t="s">
        <v>21</v>
      </c>
      <c r="F699" s="208" t="s">
        <v>1213</v>
      </c>
      <c r="G699" s="206"/>
      <c r="H699" s="209">
        <v>6.65</v>
      </c>
      <c r="I699" s="210"/>
      <c r="J699" s="206"/>
      <c r="K699" s="206"/>
      <c r="L699" s="211"/>
      <c r="M699" s="212"/>
      <c r="N699" s="213"/>
      <c r="O699" s="213"/>
      <c r="P699" s="213"/>
      <c r="Q699" s="213"/>
      <c r="R699" s="213"/>
      <c r="S699" s="213"/>
      <c r="T699" s="214"/>
      <c r="AT699" s="215" t="s">
        <v>161</v>
      </c>
      <c r="AU699" s="215" t="s">
        <v>81</v>
      </c>
      <c r="AV699" s="11" t="s">
        <v>81</v>
      </c>
      <c r="AW699" s="11" t="s">
        <v>35</v>
      </c>
      <c r="AX699" s="11" t="s">
        <v>79</v>
      </c>
      <c r="AY699" s="215" t="s">
        <v>150</v>
      </c>
    </row>
    <row r="700" spans="2:65" s="1" customFormat="1" ht="22.9" customHeight="1">
      <c r="B700" s="39"/>
      <c r="C700" s="190" t="s">
        <v>1214</v>
      </c>
      <c r="D700" s="190" t="s">
        <v>152</v>
      </c>
      <c r="E700" s="191" t="s">
        <v>1215</v>
      </c>
      <c r="F700" s="192" t="s">
        <v>1216</v>
      </c>
      <c r="G700" s="193" t="s">
        <v>336</v>
      </c>
      <c r="H700" s="194">
        <v>3.2</v>
      </c>
      <c r="I700" s="195"/>
      <c r="J700" s="196">
        <f>ROUND(I700*H700,2)</f>
        <v>0</v>
      </c>
      <c r="K700" s="192" t="s">
        <v>156</v>
      </c>
      <c r="L700" s="59"/>
      <c r="M700" s="197" t="s">
        <v>21</v>
      </c>
      <c r="N700" s="198" t="s">
        <v>42</v>
      </c>
      <c r="O700" s="40"/>
      <c r="P700" s="199">
        <f>O700*H700</f>
        <v>0</v>
      </c>
      <c r="Q700" s="199">
        <v>2.8900000000000002E-3</v>
      </c>
      <c r="R700" s="199">
        <f>Q700*H700</f>
        <v>9.248000000000001E-3</v>
      </c>
      <c r="S700" s="199">
        <v>0</v>
      </c>
      <c r="T700" s="200">
        <f>S700*H700</f>
        <v>0</v>
      </c>
      <c r="AR700" s="22" t="s">
        <v>246</v>
      </c>
      <c r="AT700" s="22" t="s">
        <v>152</v>
      </c>
      <c r="AU700" s="22" t="s">
        <v>81</v>
      </c>
      <c r="AY700" s="22" t="s">
        <v>150</v>
      </c>
      <c r="BE700" s="201">
        <f>IF(N700="základní",J700,0)</f>
        <v>0</v>
      </c>
      <c r="BF700" s="201">
        <f>IF(N700="snížená",J700,0)</f>
        <v>0</v>
      </c>
      <c r="BG700" s="201">
        <f>IF(N700="zákl. přenesená",J700,0)</f>
        <v>0</v>
      </c>
      <c r="BH700" s="201">
        <f>IF(N700="sníž. přenesená",J700,0)</f>
        <v>0</v>
      </c>
      <c r="BI700" s="201">
        <f>IF(N700="nulová",J700,0)</f>
        <v>0</v>
      </c>
      <c r="BJ700" s="22" t="s">
        <v>79</v>
      </c>
      <c r="BK700" s="201">
        <f>ROUND(I700*H700,2)</f>
        <v>0</v>
      </c>
      <c r="BL700" s="22" t="s">
        <v>246</v>
      </c>
      <c r="BM700" s="22" t="s">
        <v>1217</v>
      </c>
    </row>
    <row r="701" spans="2:65" s="1" customFormat="1" ht="27">
      <c r="B701" s="39"/>
      <c r="C701" s="61"/>
      <c r="D701" s="202" t="s">
        <v>159</v>
      </c>
      <c r="E701" s="61"/>
      <c r="F701" s="203" t="s">
        <v>1218</v>
      </c>
      <c r="G701" s="61"/>
      <c r="H701" s="61"/>
      <c r="I701" s="161"/>
      <c r="J701" s="61"/>
      <c r="K701" s="61"/>
      <c r="L701" s="59"/>
      <c r="M701" s="204"/>
      <c r="N701" s="40"/>
      <c r="O701" s="40"/>
      <c r="P701" s="40"/>
      <c r="Q701" s="40"/>
      <c r="R701" s="40"/>
      <c r="S701" s="40"/>
      <c r="T701" s="76"/>
      <c r="AT701" s="22" t="s">
        <v>159</v>
      </c>
      <c r="AU701" s="22" t="s">
        <v>81</v>
      </c>
    </row>
    <row r="702" spans="2:65" s="11" customFormat="1">
      <c r="B702" s="205"/>
      <c r="C702" s="206"/>
      <c r="D702" s="202" t="s">
        <v>161</v>
      </c>
      <c r="E702" s="207" t="s">
        <v>21</v>
      </c>
      <c r="F702" s="208" t="s">
        <v>1219</v>
      </c>
      <c r="G702" s="206"/>
      <c r="H702" s="209">
        <v>3.2</v>
      </c>
      <c r="I702" s="210"/>
      <c r="J702" s="206"/>
      <c r="K702" s="206"/>
      <c r="L702" s="211"/>
      <c r="M702" s="212"/>
      <c r="N702" s="213"/>
      <c r="O702" s="213"/>
      <c r="P702" s="213"/>
      <c r="Q702" s="213"/>
      <c r="R702" s="213"/>
      <c r="S702" s="213"/>
      <c r="T702" s="214"/>
      <c r="AT702" s="215" t="s">
        <v>161</v>
      </c>
      <c r="AU702" s="215" t="s">
        <v>81</v>
      </c>
      <c r="AV702" s="11" t="s">
        <v>81</v>
      </c>
      <c r="AW702" s="11" t="s">
        <v>35</v>
      </c>
      <c r="AX702" s="11" t="s">
        <v>79</v>
      </c>
      <c r="AY702" s="215" t="s">
        <v>150</v>
      </c>
    </row>
    <row r="703" spans="2:65" s="1" customFormat="1" ht="22.9" customHeight="1">
      <c r="B703" s="39"/>
      <c r="C703" s="190" t="s">
        <v>1220</v>
      </c>
      <c r="D703" s="190" t="s">
        <v>152</v>
      </c>
      <c r="E703" s="191" t="s">
        <v>1221</v>
      </c>
      <c r="F703" s="192" t="s">
        <v>1222</v>
      </c>
      <c r="G703" s="193" t="s">
        <v>155</v>
      </c>
      <c r="H703" s="194">
        <v>2.173</v>
      </c>
      <c r="I703" s="195"/>
      <c r="J703" s="196">
        <f>ROUND(I703*H703,2)</f>
        <v>0</v>
      </c>
      <c r="K703" s="192" t="s">
        <v>156</v>
      </c>
      <c r="L703" s="59"/>
      <c r="M703" s="197" t="s">
        <v>21</v>
      </c>
      <c r="N703" s="198" t="s">
        <v>42</v>
      </c>
      <c r="O703" s="40"/>
      <c r="P703" s="199">
        <f>O703*H703</f>
        <v>0</v>
      </c>
      <c r="Q703" s="199">
        <v>1.082E-2</v>
      </c>
      <c r="R703" s="199">
        <f>Q703*H703</f>
        <v>2.3511859999999999E-2</v>
      </c>
      <c r="S703" s="199">
        <v>0</v>
      </c>
      <c r="T703" s="200">
        <f>S703*H703</f>
        <v>0</v>
      </c>
      <c r="AR703" s="22" t="s">
        <v>246</v>
      </c>
      <c r="AT703" s="22" t="s">
        <v>152</v>
      </c>
      <c r="AU703" s="22" t="s">
        <v>81</v>
      </c>
      <c r="AY703" s="22" t="s">
        <v>150</v>
      </c>
      <c r="BE703" s="201">
        <f>IF(N703="základní",J703,0)</f>
        <v>0</v>
      </c>
      <c r="BF703" s="201">
        <f>IF(N703="snížená",J703,0)</f>
        <v>0</v>
      </c>
      <c r="BG703" s="201">
        <f>IF(N703="zákl. přenesená",J703,0)</f>
        <v>0</v>
      </c>
      <c r="BH703" s="201">
        <f>IF(N703="sníž. přenesená",J703,0)</f>
        <v>0</v>
      </c>
      <c r="BI703" s="201">
        <f>IF(N703="nulová",J703,0)</f>
        <v>0</v>
      </c>
      <c r="BJ703" s="22" t="s">
        <v>79</v>
      </c>
      <c r="BK703" s="201">
        <f>ROUND(I703*H703,2)</f>
        <v>0</v>
      </c>
      <c r="BL703" s="22" t="s">
        <v>246</v>
      </c>
      <c r="BM703" s="22" t="s">
        <v>1223</v>
      </c>
    </row>
    <row r="704" spans="2:65" s="1" customFormat="1" ht="27">
      <c r="B704" s="39"/>
      <c r="C704" s="61"/>
      <c r="D704" s="202" t="s">
        <v>159</v>
      </c>
      <c r="E704" s="61"/>
      <c r="F704" s="203" t="s">
        <v>1224</v>
      </c>
      <c r="G704" s="61"/>
      <c r="H704" s="61"/>
      <c r="I704" s="161"/>
      <c r="J704" s="61"/>
      <c r="K704" s="61"/>
      <c r="L704" s="59"/>
      <c r="M704" s="204"/>
      <c r="N704" s="40"/>
      <c r="O704" s="40"/>
      <c r="P704" s="40"/>
      <c r="Q704" s="40"/>
      <c r="R704" s="40"/>
      <c r="S704" s="40"/>
      <c r="T704" s="76"/>
      <c r="AT704" s="22" t="s">
        <v>159</v>
      </c>
      <c r="AU704" s="22" t="s">
        <v>81</v>
      </c>
    </row>
    <row r="705" spans="2:65" s="11" customFormat="1">
      <c r="B705" s="205"/>
      <c r="C705" s="206"/>
      <c r="D705" s="202" t="s">
        <v>161</v>
      </c>
      <c r="E705" s="207" t="s">
        <v>21</v>
      </c>
      <c r="F705" s="208" t="s">
        <v>1225</v>
      </c>
      <c r="G705" s="206"/>
      <c r="H705" s="209">
        <v>0.25</v>
      </c>
      <c r="I705" s="210"/>
      <c r="J705" s="206"/>
      <c r="K705" s="206"/>
      <c r="L705" s="211"/>
      <c r="M705" s="212"/>
      <c r="N705" s="213"/>
      <c r="O705" s="213"/>
      <c r="P705" s="213"/>
      <c r="Q705" s="213"/>
      <c r="R705" s="213"/>
      <c r="S705" s="213"/>
      <c r="T705" s="214"/>
      <c r="AT705" s="215" t="s">
        <v>161</v>
      </c>
      <c r="AU705" s="215" t="s">
        <v>81</v>
      </c>
      <c r="AV705" s="11" t="s">
        <v>81</v>
      </c>
      <c r="AW705" s="11" t="s">
        <v>35</v>
      </c>
      <c r="AX705" s="11" t="s">
        <v>71</v>
      </c>
      <c r="AY705" s="215" t="s">
        <v>150</v>
      </c>
    </row>
    <row r="706" spans="2:65" s="11" customFormat="1">
      <c r="B706" s="205"/>
      <c r="C706" s="206"/>
      <c r="D706" s="202" t="s">
        <v>161</v>
      </c>
      <c r="E706" s="207" t="s">
        <v>21</v>
      </c>
      <c r="F706" s="208" t="s">
        <v>1226</v>
      </c>
      <c r="G706" s="206"/>
      <c r="H706" s="209">
        <v>0.42299999999999999</v>
      </c>
      <c r="I706" s="210"/>
      <c r="J706" s="206"/>
      <c r="K706" s="206"/>
      <c r="L706" s="211"/>
      <c r="M706" s="212"/>
      <c r="N706" s="213"/>
      <c r="O706" s="213"/>
      <c r="P706" s="213"/>
      <c r="Q706" s="213"/>
      <c r="R706" s="213"/>
      <c r="S706" s="213"/>
      <c r="T706" s="214"/>
      <c r="AT706" s="215" t="s">
        <v>161</v>
      </c>
      <c r="AU706" s="215" t="s">
        <v>81</v>
      </c>
      <c r="AV706" s="11" t="s">
        <v>81</v>
      </c>
      <c r="AW706" s="11" t="s">
        <v>35</v>
      </c>
      <c r="AX706" s="11" t="s">
        <v>71</v>
      </c>
      <c r="AY706" s="215" t="s">
        <v>150</v>
      </c>
    </row>
    <row r="707" spans="2:65" s="11" customFormat="1">
      <c r="B707" s="205"/>
      <c r="C707" s="206"/>
      <c r="D707" s="202" t="s">
        <v>161</v>
      </c>
      <c r="E707" s="207" t="s">
        <v>21</v>
      </c>
      <c r="F707" s="208" t="s">
        <v>1227</v>
      </c>
      <c r="G707" s="206"/>
      <c r="H707" s="209">
        <v>1.5</v>
      </c>
      <c r="I707" s="210"/>
      <c r="J707" s="206"/>
      <c r="K707" s="206"/>
      <c r="L707" s="211"/>
      <c r="M707" s="212"/>
      <c r="N707" s="213"/>
      <c r="O707" s="213"/>
      <c r="P707" s="213"/>
      <c r="Q707" s="213"/>
      <c r="R707" s="213"/>
      <c r="S707" s="213"/>
      <c r="T707" s="214"/>
      <c r="AT707" s="215" t="s">
        <v>161</v>
      </c>
      <c r="AU707" s="215" t="s">
        <v>81</v>
      </c>
      <c r="AV707" s="11" t="s">
        <v>81</v>
      </c>
      <c r="AW707" s="11" t="s">
        <v>35</v>
      </c>
      <c r="AX707" s="11" t="s">
        <v>71</v>
      </c>
      <c r="AY707" s="215" t="s">
        <v>150</v>
      </c>
    </row>
    <row r="708" spans="2:65" s="12" customFormat="1">
      <c r="B708" s="226"/>
      <c r="C708" s="227"/>
      <c r="D708" s="202" t="s">
        <v>161</v>
      </c>
      <c r="E708" s="228" t="s">
        <v>21</v>
      </c>
      <c r="F708" s="229" t="s">
        <v>234</v>
      </c>
      <c r="G708" s="227"/>
      <c r="H708" s="230">
        <v>2.173</v>
      </c>
      <c r="I708" s="231"/>
      <c r="J708" s="227"/>
      <c r="K708" s="227"/>
      <c r="L708" s="232"/>
      <c r="M708" s="233"/>
      <c r="N708" s="234"/>
      <c r="O708" s="234"/>
      <c r="P708" s="234"/>
      <c r="Q708" s="234"/>
      <c r="R708" s="234"/>
      <c r="S708" s="234"/>
      <c r="T708" s="235"/>
      <c r="AT708" s="236" t="s">
        <v>161</v>
      </c>
      <c r="AU708" s="236" t="s">
        <v>81</v>
      </c>
      <c r="AV708" s="12" t="s">
        <v>157</v>
      </c>
      <c r="AW708" s="12" t="s">
        <v>35</v>
      </c>
      <c r="AX708" s="12" t="s">
        <v>79</v>
      </c>
      <c r="AY708" s="236" t="s">
        <v>150</v>
      </c>
    </row>
    <row r="709" spans="2:65" s="1" customFormat="1" ht="14.45" customHeight="1">
      <c r="B709" s="39"/>
      <c r="C709" s="190" t="s">
        <v>1228</v>
      </c>
      <c r="D709" s="190" t="s">
        <v>152</v>
      </c>
      <c r="E709" s="191" t="s">
        <v>1229</v>
      </c>
      <c r="F709" s="192" t="s">
        <v>1230</v>
      </c>
      <c r="G709" s="193" t="s">
        <v>336</v>
      </c>
      <c r="H709" s="194">
        <v>8.8000000000000007</v>
      </c>
      <c r="I709" s="195"/>
      <c r="J709" s="196">
        <f>ROUND(I709*H709,2)</f>
        <v>0</v>
      </c>
      <c r="K709" s="192" t="s">
        <v>156</v>
      </c>
      <c r="L709" s="59"/>
      <c r="M709" s="197" t="s">
        <v>21</v>
      </c>
      <c r="N709" s="198" t="s">
        <v>42</v>
      </c>
      <c r="O709" s="40"/>
      <c r="P709" s="199">
        <f>O709*H709</f>
        <v>0</v>
      </c>
      <c r="Q709" s="199">
        <v>1.31E-3</v>
      </c>
      <c r="R709" s="199">
        <f>Q709*H709</f>
        <v>1.1528E-2</v>
      </c>
      <c r="S709" s="199">
        <v>0</v>
      </c>
      <c r="T709" s="200">
        <f>S709*H709</f>
        <v>0</v>
      </c>
      <c r="AR709" s="22" t="s">
        <v>246</v>
      </c>
      <c r="AT709" s="22" t="s">
        <v>152</v>
      </c>
      <c r="AU709" s="22" t="s">
        <v>81</v>
      </c>
      <c r="AY709" s="22" t="s">
        <v>150</v>
      </c>
      <c r="BE709" s="201">
        <f>IF(N709="základní",J709,0)</f>
        <v>0</v>
      </c>
      <c r="BF709" s="201">
        <f>IF(N709="snížená",J709,0)</f>
        <v>0</v>
      </c>
      <c r="BG709" s="201">
        <f>IF(N709="zákl. přenesená",J709,0)</f>
        <v>0</v>
      </c>
      <c r="BH709" s="201">
        <f>IF(N709="sníž. přenesená",J709,0)</f>
        <v>0</v>
      </c>
      <c r="BI709" s="201">
        <f>IF(N709="nulová",J709,0)</f>
        <v>0</v>
      </c>
      <c r="BJ709" s="22" t="s">
        <v>79</v>
      </c>
      <c r="BK709" s="201">
        <f>ROUND(I709*H709,2)</f>
        <v>0</v>
      </c>
      <c r="BL709" s="22" t="s">
        <v>246</v>
      </c>
      <c r="BM709" s="22" t="s">
        <v>1231</v>
      </c>
    </row>
    <row r="710" spans="2:65" s="1" customFormat="1">
      <c r="B710" s="39"/>
      <c r="C710" s="61"/>
      <c r="D710" s="202" t="s">
        <v>159</v>
      </c>
      <c r="E710" s="61"/>
      <c r="F710" s="203" t="s">
        <v>1230</v>
      </c>
      <c r="G710" s="61"/>
      <c r="H710" s="61"/>
      <c r="I710" s="161"/>
      <c r="J710" s="61"/>
      <c r="K710" s="61"/>
      <c r="L710" s="59"/>
      <c r="M710" s="204"/>
      <c r="N710" s="40"/>
      <c r="O710" s="40"/>
      <c r="P710" s="40"/>
      <c r="Q710" s="40"/>
      <c r="R710" s="40"/>
      <c r="S710" s="40"/>
      <c r="T710" s="76"/>
      <c r="AT710" s="22" t="s">
        <v>159</v>
      </c>
      <c r="AU710" s="22" t="s">
        <v>81</v>
      </c>
    </row>
    <row r="711" spans="2:65" s="11" customFormat="1">
      <c r="B711" s="205"/>
      <c r="C711" s="206"/>
      <c r="D711" s="202" t="s">
        <v>161</v>
      </c>
      <c r="E711" s="207" t="s">
        <v>21</v>
      </c>
      <c r="F711" s="208" t="s">
        <v>1232</v>
      </c>
      <c r="G711" s="206"/>
      <c r="H711" s="209">
        <v>8.8000000000000007</v>
      </c>
      <c r="I711" s="210"/>
      <c r="J711" s="206"/>
      <c r="K711" s="206"/>
      <c r="L711" s="211"/>
      <c r="M711" s="212"/>
      <c r="N711" s="213"/>
      <c r="O711" s="213"/>
      <c r="P711" s="213"/>
      <c r="Q711" s="213"/>
      <c r="R711" s="213"/>
      <c r="S711" s="213"/>
      <c r="T711" s="214"/>
      <c r="AT711" s="215" t="s">
        <v>161</v>
      </c>
      <c r="AU711" s="215" t="s">
        <v>81</v>
      </c>
      <c r="AV711" s="11" t="s">
        <v>81</v>
      </c>
      <c r="AW711" s="11" t="s">
        <v>35</v>
      </c>
      <c r="AX711" s="11" t="s">
        <v>79</v>
      </c>
      <c r="AY711" s="215" t="s">
        <v>150</v>
      </c>
    </row>
    <row r="712" spans="2:65" s="1" customFormat="1" ht="14.45" customHeight="1">
      <c r="B712" s="39"/>
      <c r="C712" s="190" t="s">
        <v>1233</v>
      </c>
      <c r="D712" s="190" t="s">
        <v>152</v>
      </c>
      <c r="E712" s="191" t="s">
        <v>1234</v>
      </c>
      <c r="F712" s="192" t="s">
        <v>1235</v>
      </c>
      <c r="G712" s="193" t="s">
        <v>336</v>
      </c>
      <c r="H712" s="194">
        <v>10.9</v>
      </c>
      <c r="I712" s="195"/>
      <c r="J712" s="196">
        <f>ROUND(I712*H712,2)</f>
        <v>0</v>
      </c>
      <c r="K712" s="192" t="s">
        <v>21</v>
      </c>
      <c r="L712" s="59"/>
      <c r="M712" s="197" t="s">
        <v>21</v>
      </c>
      <c r="N712" s="198" t="s">
        <v>42</v>
      </c>
      <c r="O712" s="40"/>
      <c r="P712" s="199">
        <f>O712*H712</f>
        <v>0</v>
      </c>
      <c r="Q712" s="199">
        <v>1.31E-3</v>
      </c>
      <c r="R712" s="199">
        <f>Q712*H712</f>
        <v>1.4279E-2</v>
      </c>
      <c r="S712" s="199">
        <v>0</v>
      </c>
      <c r="T712" s="200">
        <f>S712*H712</f>
        <v>0</v>
      </c>
      <c r="AR712" s="22" t="s">
        <v>246</v>
      </c>
      <c r="AT712" s="22" t="s">
        <v>152</v>
      </c>
      <c r="AU712" s="22" t="s">
        <v>81</v>
      </c>
      <c r="AY712" s="22" t="s">
        <v>150</v>
      </c>
      <c r="BE712" s="201">
        <f>IF(N712="základní",J712,0)</f>
        <v>0</v>
      </c>
      <c r="BF712" s="201">
        <f>IF(N712="snížená",J712,0)</f>
        <v>0</v>
      </c>
      <c r="BG712" s="201">
        <f>IF(N712="zákl. přenesená",J712,0)</f>
        <v>0</v>
      </c>
      <c r="BH712" s="201">
        <f>IF(N712="sníž. přenesená",J712,0)</f>
        <v>0</v>
      </c>
      <c r="BI712" s="201">
        <f>IF(N712="nulová",J712,0)</f>
        <v>0</v>
      </c>
      <c r="BJ712" s="22" t="s">
        <v>79</v>
      </c>
      <c r="BK712" s="201">
        <f>ROUND(I712*H712,2)</f>
        <v>0</v>
      </c>
      <c r="BL712" s="22" t="s">
        <v>246</v>
      </c>
      <c r="BM712" s="22" t="s">
        <v>1236</v>
      </c>
    </row>
    <row r="713" spans="2:65" s="1" customFormat="1">
      <c r="B713" s="39"/>
      <c r="C713" s="61"/>
      <c r="D713" s="202" t="s">
        <v>159</v>
      </c>
      <c r="E713" s="61"/>
      <c r="F713" s="203" t="s">
        <v>1235</v>
      </c>
      <c r="G713" s="61"/>
      <c r="H713" s="61"/>
      <c r="I713" s="161"/>
      <c r="J713" s="61"/>
      <c r="K713" s="61"/>
      <c r="L713" s="59"/>
      <c r="M713" s="204"/>
      <c r="N713" s="40"/>
      <c r="O713" s="40"/>
      <c r="P713" s="40"/>
      <c r="Q713" s="40"/>
      <c r="R713" s="40"/>
      <c r="S713" s="40"/>
      <c r="T713" s="76"/>
      <c r="AT713" s="22" t="s">
        <v>159</v>
      </c>
      <c r="AU713" s="22" t="s">
        <v>81</v>
      </c>
    </row>
    <row r="714" spans="2:65" s="11" customFormat="1">
      <c r="B714" s="205"/>
      <c r="C714" s="206"/>
      <c r="D714" s="202" t="s">
        <v>161</v>
      </c>
      <c r="E714" s="207" t="s">
        <v>21</v>
      </c>
      <c r="F714" s="208" t="s">
        <v>1237</v>
      </c>
      <c r="G714" s="206"/>
      <c r="H714" s="209">
        <v>10.9</v>
      </c>
      <c r="I714" s="210"/>
      <c r="J714" s="206"/>
      <c r="K714" s="206"/>
      <c r="L714" s="211"/>
      <c r="M714" s="212"/>
      <c r="N714" s="213"/>
      <c r="O714" s="213"/>
      <c r="P714" s="213"/>
      <c r="Q714" s="213"/>
      <c r="R714" s="213"/>
      <c r="S714" s="213"/>
      <c r="T714" s="214"/>
      <c r="AT714" s="215" t="s">
        <v>161</v>
      </c>
      <c r="AU714" s="215" t="s">
        <v>81</v>
      </c>
      <c r="AV714" s="11" t="s">
        <v>81</v>
      </c>
      <c r="AW714" s="11" t="s">
        <v>35</v>
      </c>
      <c r="AX714" s="11" t="s">
        <v>79</v>
      </c>
      <c r="AY714" s="215" t="s">
        <v>150</v>
      </c>
    </row>
    <row r="715" spans="2:65" s="1" customFormat="1" ht="14.45" customHeight="1">
      <c r="B715" s="39"/>
      <c r="C715" s="190" t="s">
        <v>1238</v>
      </c>
      <c r="D715" s="190" t="s">
        <v>152</v>
      </c>
      <c r="E715" s="191" t="s">
        <v>1239</v>
      </c>
      <c r="F715" s="192" t="s">
        <v>1240</v>
      </c>
      <c r="G715" s="193" t="s">
        <v>336</v>
      </c>
      <c r="H715" s="194">
        <v>2.1</v>
      </c>
      <c r="I715" s="195"/>
      <c r="J715" s="196">
        <f>ROUND(I715*H715,2)</f>
        <v>0</v>
      </c>
      <c r="K715" s="192" t="s">
        <v>156</v>
      </c>
      <c r="L715" s="59"/>
      <c r="M715" s="197" t="s">
        <v>21</v>
      </c>
      <c r="N715" s="198" t="s">
        <v>42</v>
      </c>
      <c r="O715" s="40"/>
      <c r="P715" s="199">
        <f>O715*H715</f>
        <v>0</v>
      </c>
      <c r="Q715" s="199">
        <v>2.0300000000000001E-3</v>
      </c>
      <c r="R715" s="199">
        <f>Q715*H715</f>
        <v>4.2630000000000003E-3</v>
      </c>
      <c r="S715" s="199">
        <v>0</v>
      </c>
      <c r="T715" s="200">
        <f>S715*H715</f>
        <v>0</v>
      </c>
      <c r="AR715" s="22" t="s">
        <v>246</v>
      </c>
      <c r="AT715" s="22" t="s">
        <v>152</v>
      </c>
      <c r="AU715" s="22" t="s">
        <v>81</v>
      </c>
      <c r="AY715" s="22" t="s">
        <v>150</v>
      </c>
      <c r="BE715" s="201">
        <f>IF(N715="základní",J715,0)</f>
        <v>0</v>
      </c>
      <c r="BF715" s="201">
        <f>IF(N715="snížená",J715,0)</f>
        <v>0</v>
      </c>
      <c r="BG715" s="201">
        <f>IF(N715="zákl. přenesená",J715,0)</f>
        <v>0</v>
      </c>
      <c r="BH715" s="201">
        <f>IF(N715="sníž. přenesená",J715,0)</f>
        <v>0</v>
      </c>
      <c r="BI715" s="201">
        <f>IF(N715="nulová",J715,0)</f>
        <v>0</v>
      </c>
      <c r="BJ715" s="22" t="s">
        <v>79</v>
      </c>
      <c r="BK715" s="201">
        <f>ROUND(I715*H715,2)</f>
        <v>0</v>
      </c>
      <c r="BL715" s="22" t="s">
        <v>246</v>
      </c>
      <c r="BM715" s="22" t="s">
        <v>1241</v>
      </c>
    </row>
    <row r="716" spans="2:65" s="1" customFormat="1" ht="27">
      <c r="B716" s="39"/>
      <c r="C716" s="61"/>
      <c r="D716" s="202" t="s">
        <v>159</v>
      </c>
      <c r="E716" s="61"/>
      <c r="F716" s="203" t="s">
        <v>1242</v>
      </c>
      <c r="G716" s="61"/>
      <c r="H716" s="61"/>
      <c r="I716" s="161"/>
      <c r="J716" s="61"/>
      <c r="K716" s="61"/>
      <c r="L716" s="59"/>
      <c r="M716" s="204"/>
      <c r="N716" s="40"/>
      <c r="O716" s="40"/>
      <c r="P716" s="40"/>
      <c r="Q716" s="40"/>
      <c r="R716" s="40"/>
      <c r="S716" s="40"/>
      <c r="T716" s="76"/>
      <c r="AT716" s="22" t="s">
        <v>159</v>
      </c>
      <c r="AU716" s="22" t="s">
        <v>81</v>
      </c>
    </row>
    <row r="717" spans="2:65" s="11" customFormat="1">
      <c r="B717" s="205"/>
      <c r="C717" s="206"/>
      <c r="D717" s="202" t="s">
        <v>161</v>
      </c>
      <c r="E717" s="207" t="s">
        <v>21</v>
      </c>
      <c r="F717" s="208" t="s">
        <v>1243</v>
      </c>
      <c r="G717" s="206"/>
      <c r="H717" s="209">
        <v>2.1</v>
      </c>
      <c r="I717" s="210"/>
      <c r="J717" s="206"/>
      <c r="K717" s="206"/>
      <c r="L717" s="211"/>
      <c r="M717" s="212"/>
      <c r="N717" s="213"/>
      <c r="O717" s="213"/>
      <c r="P717" s="213"/>
      <c r="Q717" s="213"/>
      <c r="R717" s="213"/>
      <c r="S717" s="213"/>
      <c r="T717" s="214"/>
      <c r="AT717" s="215" t="s">
        <v>161</v>
      </c>
      <c r="AU717" s="215" t="s">
        <v>81</v>
      </c>
      <c r="AV717" s="11" t="s">
        <v>81</v>
      </c>
      <c r="AW717" s="11" t="s">
        <v>35</v>
      </c>
      <c r="AX717" s="11" t="s">
        <v>79</v>
      </c>
      <c r="AY717" s="215" t="s">
        <v>150</v>
      </c>
    </row>
    <row r="718" spans="2:65" s="1" customFormat="1" ht="14.45" customHeight="1">
      <c r="B718" s="39"/>
      <c r="C718" s="190" t="s">
        <v>1244</v>
      </c>
      <c r="D718" s="190" t="s">
        <v>152</v>
      </c>
      <c r="E718" s="191" t="s">
        <v>1245</v>
      </c>
      <c r="F718" s="192" t="s">
        <v>1246</v>
      </c>
      <c r="G718" s="193" t="s">
        <v>336</v>
      </c>
      <c r="H718" s="194">
        <v>29.6</v>
      </c>
      <c r="I718" s="195"/>
      <c r="J718" s="196">
        <f>ROUND(I718*H718,2)</f>
        <v>0</v>
      </c>
      <c r="K718" s="192" t="s">
        <v>156</v>
      </c>
      <c r="L718" s="59"/>
      <c r="M718" s="197" t="s">
        <v>21</v>
      </c>
      <c r="N718" s="198" t="s">
        <v>42</v>
      </c>
      <c r="O718" s="40"/>
      <c r="P718" s="199">
        <f>O718*H718</f>
        <v>0</v>
      </c>
      <c r="Q718" s="199">
        <v>2.8600000000000001E-3</v>
      </c>
      <c r="R718" s="199">
        <f>Q718*H718</f>
        <v>8.4656000000000009E-2</v>
      </c>
      <c r="S718" s="199">
        <v>0</v>
      </c>
      <c r="T718" s="200">
        <f>S718*H718</f>
        <v>0</v>
      </c>
      <c r="AR718" s="22" t="s">
        <v>246</v>
      </c>
      <c r="AT718" s="22" t="s">
        <v>152</v>
      </c>
      <c r="AU718" s="22" t="s">
        <v>81</v>
      </c>
      <c r="AY718" s="22" t="s">
        <v>150</v>
      </c>
      <c r="BE718" s="201">
        <f>IF(N718="základní",J718,0)</f>
        <v>0</v>
      </c>
      <c r="BF718" s="201">
        <f>IF(N718="snížená",J718,0)</f>
        <v>0</v>
      </c>
      <c r="BG718" s="201">
        <f>IF(N718="zákl. přenesená",J718,0)</f>
        <v>0</v>
      </c>
      <c r="BH718" s="201">
        <f>IF(N718="sníž. přenesená",J718,0)</f>
        <v>0</v>
      </c>
      <c r="BI718" s="201">
        <f>IF(N718="nulová",J718,0)</f>
        <v>0</v>
      </c>
      <c r="BJ718" s="22" t="s">
        <v>79</v>
      </c>
      <c r="BK718" s="201">
        <f>ROUND(I718*H718,2)</f>
        <v>0</v>
      </c>
      <c r="BL718" s="22" t="s">
        <v>246</v>
      </c>
      <c r="BM718" s="22" t="s">
        <v>1247</v>
      </c>
    </row>
    <row r="719" spans="2:65" s="1" customFormat="1" ht="27">
      <c r="B719" s="39"/>
      <c r="C719" s="61"/>
      <c r="D719" s="202" t="s">
        <v>159</v>
      </c>
      <c r="E719" s="61"/>
      <c r="F719" s="203" t="s">
        <v>1248</v>
      </c>
      <c r="G719" s="61"/>
      <c r="H719" s="61"/>
      <c r="I719" s="161"/>
      <c r="J719" s="61"/>
      <c r="K719" s="61"/>
      <c r="L719" s="59"/>
      <c r="M719" s="204"/>
      <c r="N719" s="40"/>
      <c r="O719" s="40"/>
      <c r="P719" s="40"/>
      <c r="Q719" s="40"/>
      <c r="R719" s="40"/>
      <c r="S719" s="40"/>
      <c r="T719" s="76"/>
      <c r="AT719" s="22" t="s">
        <v>159</v>
      </c>
      <c r="AU719" s="22" t="s">
        <v>81</v>
      </c>
    </row>
    <row r="720" spans="2:65" s="11" customFormat="1">
      <c r="B720" s="205"/>
      <c r="C720" s="206"/>
      <c r="D720" s="202" t="s">
        <v>161</v>
      </c>
      <c r="E720" s="207" t="s">
        <v>21</v>
      </c>
      <c r="F720" s="208" t="s">
        <v>1249</v>
      </c>
      <c r="G720" s="206"/>
      <c r="H720" s="209">
        <v>29.6</v>
      </c>
      <c r="I720" s="210"/>
      <c r="J720" s="206"/>
      <c r="K720" s="206"/>
      <c r="L720" s="211"/>
      <c r="M720" s="212"/>
      <c r="N720" s="213"/>
      <c r="O720" s="213"/>
      <c r="P720" s="213"/>
      <c r="Q720" s="213"/>
      <c r="R720" s="213"/>
      <c r="S720" s="213"/>
      <c r="T720" s="214"/>
      <c r="AT720" s="215" t="s">
        <v>161</v>
      </c>
      <c r="AU720" s="215" t="s">
        <v>81</v>
      </c>
      <c r="AV720" s="11" t="s">
        <v>81</v>
      </c>
      <c r="AW720" s="11" t="s">
        <v>35</v>
      </c>
      <c r="AX720" s="11" t="s">
        <v>79</v>
      </c>
      <c r="AY720" s="215" t="s">
        <v>150</v>
      </c>
    </row>
    <row r="721" spans="2:65" s="1" customFormat="1" ht="22.9" customHeight="1">
      <c r="B721" s="39"/>
      <c r="C721" s="190" t="s">
        <v>1250</v>
      </c>
      <c r="D721" s="190" t="s">
        <v>152</v>
      </c>
      <c r="E721" s="191" t="s">
        <v>1251</v>
      </c>
      <c r="F721" s="192" t="s">
        <v>1252</v>
      </c>
      <c r="G721" s="193" t="s">
        <v>336</v>
      </c>
      <c r="H721" s="194">
        <v>3.8</v>
      </c>
      <c r="I721" s="195"/>
      <c r="J721" s="196">
        <f>ROUND(I721*H721,2)</f>
        <v>0</v>
      </c>
      <c r="K721" s="192" t="s">
        <v>156</v>
      </c>
      <c r="L721" s="59"/>
      <c r="M721" s="197" t="s">
        <v>21</v>
      </c>
      <c r="N721" s="198" t="s">
        <v>42</v>
      </c>
      <c r="O721" s="40"/>
      <c r="P721" s="199">
        <f>O721*H721</f>
        <v>0</v>
      </c>
      <c r="Q721" s="199">
        <v>1.7099999999999999E-3</v>
      </c>
      <c r="R721" s="199">
        <f>Q721*H721</f>
        <v>6.4979999999999994E-3</v>
      </c>
      <c r="S721" s="199">
        <v>0</v>
      </c>
      <c r="T721" s="200">
        <f>S721*H721</f>
        <v>0</v>
      </c>
      <c r="AR721" s="22" t="s">
        <v>246</v>
      </c>
      <c r="AT721" s="22" t="s">
        <v>152</v>
      </c>
      <c r="AU721" s="22" t="s">
        <v>81</v>
      </c>
      <c r="AY721" s="22" t="s">
        <v>150</v>
      </c>
      <c r="BE721" s="201">
        <f>IF(N721="základní",J721,0)</f>
        <v>0</v>
      </c>
      <c r="BF721" s="201">
        <f>IF(N721="snížená",J721,0)</f>
        <v>0</v>
      </c>
      <c r="BG721" s="201">
        <f>IF(N721="zákl. přenesená",J721,0)</f>
        <v>0</v>
      </c>
      <c r="BH721" s="201">
        <f>IF(N721="sníž. přenesená",J721,0)</f>
        <v>0</v>
      </c>
      <c r="BI721" s="201">
        <f>IF(N721="nulová",J721,0)</f>
        <v>0</v>
      </c>
      <c r="BJ721" s="22" t="s">
        <v>79</v>
      </c>
      <c r="BK721" s="201">
        <f>ROUND(I721*H721,2)</f>
        <v>0</v>
      </c>
      <c r="BL721" s="22" t="s">
        <v>246</v>
      </c>
      <c r="BM721" s="22" t="s">
        <v>1253</v>
      </c>
    </row>
    <row r="722" spans="2:65" s="1" customFormat="1" ht="27">
      <c r="B722" s="39"/>
      <c r="C722" s="61"/>
      <c r="D722" s="202" t="s">
        <v>159</v>
      </c>
      <c r="E722" s="61"/>
      <c r="F722" s="203" t="s">
        <v>1254</v>
      </c>
      <c r="G722" s="61"/>
      <c r="H722" s="61"/>
      <c r="I722" s="161"/>
      <c r="J722" s="61"/>
      <c r="K722" s="61"/>
      <c r="L722" s="59"/>
      <c r="M722" s="204"/>
      <c r="N722" s="40"/>
      <c r="O722" s="40"/>
      <c r="P722" s="40"/>
      <c r="Q722" s="40"/>
      <c r="R722" s="40"/>
      <c r="S722" s="40"/>
      <c r="T722" s="76"/>
      <c r="AT722" s="22" t="s">
        <v>159</v>
      </c>
      <c r="AU722" s="22" t="s">
        <v>81</v>
      </c>
    </row>
    <row r="723" spans="2:65" s="11" customFormat="1">
      <c r="B723" s="205"/>
      <c r="C723" s="206"/>
      <c r="D723" s="202" t="s">
        <v>161</v>
      </c>
      <c r="E723" s="207" t="s">
        <v>21</v>
      </c>
      <c r="F723" s="208" t="s">
        <v>1255</v>
      </c>
      <c r="G723" s="206"/>
      <c r="H723" s="209">
        <v>3.8</v>
      </c>
      <c r="I723" s="210"/>
      <c r="J723" s="206"/>
      <c r="K723" s="206"/>
      <c r="L723" s="211"/>
      <c r="M723" s="212"/>
      <c r="N723" s="213"/>
      <c r="O723" s="213"/>
      <c r="P723" s="213"/>
      <c r="Q723" s="213"/>
      <c r="R723" s="213"/>
      <c r="S723" s="213"/>
      <c r="T723" s="214"/>
      <c r="AT723" s="215" t="s">
        <v>161</v>
      </c>
      <c r="AU723" s="215" t="s">
        <v>81</v>
      </c>
      <c r="AV723" s="11" t="s">
        <v>81</v>
      </c>
      <c r="AW723" s="11" t="s">
        <v>35</v>
      </c>
      <c r="AX723" s="11" t="s">
        <v>79</v>
      </c>
      <c r="AY723" s="215" t="s">
        <v>150</v>
      </c>
    </row>
    <row r="724" spans="2:65" s="1" customFormat="1" ht="22.9" customHeight="1">
      <c r="B724" s="39"/>
      <c r="C724" s="190" t="s">
        <v>1256</v>
      </c>
      <c r="D724" s="190" t="s">
        <v>152</v>
      </c>
      <c r="E724" s="191" t="s">
        <v>1257</v>
      </c>
      <c r="F724" s="192" t="s">
        <v>1258</v>
      </c>
      <c r="G724" s="193" t="s">
        <v>336</v>
      </c>
      <c r="H724" s="194">
        <v>34.6</v>
      </c>
      <c r="I724" s="195"/>
      <c r="J724" s="196">
        <f>ROUND(I724*H724,2)</f>
        <v>0</v>
      </c>
      <c r="K724" s="192" t="s">
        <v>156</v>
      </c>
      <c r="L724" s="59"/>
      <c r="M724" s="197" t="s">
        <v>21</v>
      </c>
      <c r="N724" s="198" t="s">
        <v>42</v>
      </c>
      <c r="O724" s="40"/>
      <c r="P724" s="199">
        <f>O724*H724</f>
        <v>0</v>
      </c>
      <c r="Q724" s="199">
        <v>2.2300000000000002E-3</v>
      </c>
      <c r="R724" s="199">
        <f>Q724*H724</f>
        <v>7.7158000000000004E-2</v>
      </c>
      <c r="S724" s="199">
        <v>0</v>
      </c>
      <c r="T724" s="200">
        <f>S724*H724</f>
        <v>0</v>
      </c>
      <c r="AR724" s="22" t="s">
        <v>246</v>
      </c>
      <c r="AT724" s="22" t="s">
        <v>152</v>
      </c>
      <c r="AU724" s="22" t="s">
        <v>81</v>
      </c>
      <c r="AY724" s="22" t="s">
        <v>150</v>
      </c>
      <c r="BE724" s="201">
        <f>IF(N724="základní",J724,0)</f>
        <v>0</v>
      </c>
      <c r="BF724" s="201">
        <f>IF(N724="snížená",J724,0)</f>
        <v>0</v>
      </c>
      <c r="BG724" s="201">
        <f>IF(N724="zákl. přenesená",J724,0)</f>
        <v>0</v>
      </c>
      <c r="BH724" s="201">
        <f>IF(N724="sníž. přenesená",J724,0)</f>
        <v>0</v>
      </c>
      <c r="BI724" s="201">
        <f>IF(N724="nulová",J724,0)</f>
        <v>0</v>
      </c>
      <c r="BJ724" s="22" t="s">
        <v>79</v>
      </c>
      <c r="BK724" s="201">
        <f>ROUND(I724*H724,2)</f>
        <v>0</v>
      </c>
      <c r="BL724" s="22" t="s">
        <v>246</v>
      </c>
      <c r="BM724" s="22" t="s">
        <v>1259</v>
      </c>
    </row>
    <row r="725" spans="2:65" s="1" customFormat="1" ht="27">
      <c r="B725" s="39"/>
      <c r="C725" s="61"/>
      <c r="D725" s="202" t="s">
        <v>159</v>
      </c>
      <c r="E725" s="61"/>
      <c r="F725" s="203" t="s">
        <v>1260</v>
      </c>
      <c r="G725" s="61"/>
      <c r="H725" s="61"/>
      <c r="I725" s="161"/>
      <c r="J725" s="61"/>
      <c r="K725" s="61"/>
      <c r="L725" s="59"/>
      <c r="M725" s="204"/>
      <c r="N725" s="40"/>
      <c r="O725" s="40"/>
      <c r="P725" s="40"/>
      <c r="Q725" s="40"/>
      <c r="R725" s="40"/>
      <c r="S725" s="40"/>
      <c r="T725" s="76"/>
      <c r="AT725" s="22" t="s">
        <v>159</v>
      </c>
      <c r="AU725" s="22" t="s">
        <v>81</v>
      </c>
    </row>
    <row r="726" spans="2:65" s="11" customFormat="1">
      <c r="B726" s="205"/>
      <c r="C726" s="206"/>
      <c r="D726" s="202" t="s">
        <v>161</v>
      </c>
      <c r="E726" s="207" t="s">
        <v>21</v>
      </c>
      <c r="F726" s="208" t="s">
        <v>1261</v>
      </c>
      <c r="G726" s="206"/>
      <c r="H726" s="209">
        <v>34.6</v>
      </c>
      <c r="I726" s="210"/>
      <c r="J726" s="206"/>
      <c r="K726" s="206"/>
      <c r="L726" s="211"/>
      <c r="M726" s="212"/>
      <c r="N726" s="213"/>
      <c r="O726" s="213"/>
      <c r="P726" s="213"/>
      <c r="Q726" s="213"/>
      <c r="R726" s="213"/>
      <c r="S726" s="213"/>
      <c r="T726" s="214"/>
      <c r="AT726" s="215" t="s">
        <v>161</v>
      </c>
      <c r="AU726" s="215" t="s">
        <v>81</v>
      </c>
      <c r="AV726" s="11" t="s">
        <v>81</v>
      </c>
      <c r="AW726" s="11" t="s">
        <v>35</v>
      </c>
      <c r="AX726" s="11" t="s">
        <v>79</v>
      </c>
      <c r="AY726" s="215" t="s">
        <v>150</v>
      </c>
    </row>
    <row r="727" spans="2:65" s="1" customFormat="1" ht="22.9" customHeight="1">
      <c r="B727" s="39"/>
      <c r="C727" s="190" t="s">
        <v>1262</v>
      </c>
      <c r="D727" s="190" t="s">
        <v>152</v>
      </c>
      <c r="E727" s="191" t="s">
        <v>1263</v>
      </c>
      <c r="F727" s="192" t="s">
        <v>1264</v>
      </c>
      <c r="G727" s="193" t="s">
        <v>197</v>
      </c>
      <c r="H727" s="194">
        <v>0.61</v>
      </c>
      <c r="I727" s="195"/>
      <c r="J727" s="196">
        <f>ROUND(I727*H727,2)</f>
        <v>0</v>
      </c>
      <c r="K727" s="192" t="s">
        <v>156</v>
      </c>
      <c r="L727" s="59"/>
      <c r="M727" s="197" t="s">
        <v>21</v>
      </c>
      <c r="N727" s="198" t="s">
        <v>42</v>
      </c>
      <c r="O727" s="40"/>
      <c r="P727" s="199">
        <f>O727*H727</f>
        <v>0</v>
      </c>
      <c r="Q727" s="199">
        <v>0</v>
      </c>
      <c r="R727" s="199">
        <f>Q727*H727</f>
        <v>0</v>
      </c>
      <c r="S727" s="199">
        <v>0</v>
      </c>
      <c r="T727" s="200">
        <f>S727*H727</f>
        <v>0</v>
      </c>
      <c r="AR727" s="22" t="s">
        <v>246</v>
      </c>
      <c r="AT727" s="22" t="s">
        <v>152</v>
      </c>
      <c r="AU727" s="22" t="s">
        <v>81</v>
      </c>
      <c r="AY727" s="22" t="s">
        <v>150</v>
      </c>
      <c r="BE727" s="201">
        <f>IF(N727="základní",J727,0)</f>
        <v>0</v>
      </c>
      <c r="BF727" s="201">
        <f>IF(N727="snížená",J727,0)</f>
        <v>0</v>
      </c>
      <c r="BG727" s="201">
        <f>IF(N727="zákl. přenesená",J727,0)</f>
        <v>0</v>
      </c>
      <c r="BH727" s="201">
        <f>IF(N727="sníž. přenesená",J727,0)</f>
        <v>0</v>
      </c>
      <c r="BI727" s="201">
        <f>IF(N727="nulová",J727,0)</f>
        <v>0</v>
      </c>
      <c r="BJ727" s="22" t="s">
        <v>79</v>
      </c>
      <c r="BK727" s="201">
        <f>ROUND(I727*H727,2)</f>
        <v>0</v>
      </c>
      <c r="BL727" s="22" t="s">
        <v>246</v>
      </c>
      <c r="BM727" s="22" t="s">
        <v>1265</v>
      </c>
    </row>
    <row r="728" spans="2:65" s="1" customFormat="1">
      <c r="B728" s="39"/>
      <c r="C728" s="61"/>
      <c r="D728" s="202" t="s">
        <v>159</v>
      </c>
      <c r="E728" s="61"/>
      <c r="F728" s="203" t="s">
        <v>1264</v>
      </c>
      <c r="G728" s="61"/>
      <c r="H728" s="61"/>
      <c r="I728" s="161"/>
      <c r="J728" s="61"/>
      <c r="K728" s="61"/>
      <c r="L728" s="59"/>
      <c r="M728" s="204"/>
      <c r="N728" s="40"/>
      <c r="O728" s="40"/>
      <c r="P728" s="40"/>
      <c r="Q728" s="40"/>
      <c r="R728" s="40"/>
      <c r="S728" s="40"/>
      <c r="T728" s="76"/>
      <c r="AT728" s="22" t="s">
        <v>159</v>
      </c>
      <c r="AU728" s="22" t="s">
        <v>81</v>
      </c>
    </row>
    <row r="729" spans="2:65" s="10" customFormat="1" ht="29.85" customHeight="1">
      <c r="B729" s="174"/>
      <c r="C729" s="175"/>
      <c r="D729" s="176" t="s">
        <v>70</v>
      </c>
      <c r="E729" s="188" t="s">
        <v>1266</v>
      </c>
      <c r="F729" s="188" t="s">
        <v>1267</v>
      </c>
      <c r="G729" s="175"/>
      <c r="H729" s="175"/>
      <c r="I729" s="178"/>
      <c r="J729" s="189">
        <f>BK729</f>
        <v>0</v>
      </c>
      <c r="K729" s="175"/>
      <c r="L729" s="180"/>
      <c r="M729" s="181"/>
      <c r="N729" s="182"/>
      <c r="O729" s="182"/>
      <c r="P729" s="183">
        <f>SUM(P730:P736)</f>
        <v>0</v>
      </c>
      <c r="Q729" s="182"/>
      <c r="R729" s="183">
        <f>SUM(R730:R736)</f>
        <v>4.9290000000000007E-2</v>
      </c>
      <c r="S729" s="182"/>
      <c r="T729" s="184">
        <f>SUM(T730:T736)</f>
        <v>0</v>
      </c>
      <c r="AR729" s="185" t="s">
        <v>81</v>
      </c>
      <c r="AT729" s="186" t="s">
        <v>70</v>
      </c>
      <c r="AU729" s="186" t="s">
        <v>79</v>
      </c>
      <c r="AY729" s="185" t="s">
        <v>150</v>
      </c>
      <c r="BK729" s="187">
        <f>SUM(BK730:BK736)</f>
        <v>0</v>
      </c>
    </row>
    <row r="730" spans="2:65" s="1" customFormat="1" ht="14.45" customHeight="1">
      <c r="B730" s="39"/>
      <c r="C730" s="190" t="s">
        <v>1268</v>
      </c>
      <c r="D730" s="190" t="s">
        <v>152</v>
      </c>
      <c r="E730" s="191" t="s">
        <v>1269</v>
      </c>
      <c r="F730" s="192" t="s">
        <v>1270</v>
      </c>
      <c r="G730" s="193" t="s">
        <v>336</v>
      </c>
      <c r="H730" s="194">
        <v>31</v>
      </c>
      <c r="I730" s="195"/>
      <c r="J730" s="196">
        <f>ROUND(I730*H730,2)</f>
        <v>0</v>
      </c>
      <c r="K730" s="192" t="s">
        <v>21</v>
      </c>
      <c r="L730" s="59"/>
      <c r="M730" s="197" t="s">
        <v>21</v>
      </c>
      <c r="N730" s="198" t="s">
        <v>42</v>
      </c>
      <c r="O730" s="40"/>
      <c r="P730" s="199">
        <f>O730*H730</f>
        <v>0</v>
      </c>
      <c r="Q730" s="199">
        <v>1.1900000000000001E-3</v>
      </c>
      <c r="R730" s="199">
        <f>Q730*H730</f>
        <v>3.6890000000000006E-2</v>
      </c>
      <c r="S730" s="199">
        <v>0</v>
      </c>
      <c r="T730" s="200">
        <f>S730*H730</f>
        <v>0</v>
      </c>
      <c r="AR730" s="22" t="s">
        <v>246</v>
      </c>
      <c r="AT730" s="22" t="s">
        <v>152</v>
      </c>
      <c r="AU730" s="22" t="s">
        <v>81</v>
      </c>
      <c r="AY730" s="22" t="s">
        <v>150</v>
      </c>
      <c r="BE730" s="201">
        <f>IF(N730="základní",J730,0)</f>
        <v>0</v>
      </c>
      <c r="BF730" s="201">
        <f>IF(N730="snížená",J730,0)</f>
        <v>0</v>
      </c>
      <c r="BG730" s="201">
        <f>IF(N730="zákl. přenesená",J730,0)</f>
        <v>0</v>
      </c>
      <c r="BH730" s="201">
        <f>IF(N730="sníž. přenesená",J730,0)</f>
        <v>0</v>
      </c>
      <c r="BI730" s="201">
        <f>IF(N730="nulová",J730,0)</f>
        <v>0</v>
      </c>
      <c r="BJ730" s="22" t="s">
        <v>79</v>
      </c>
      <c r="BK730" s="201">
        <f>ROUND(I730*H730,2)</f>
        <v>0</v>
      </c>
      <c r="BL730" s="22" t="s">
        <v>246</v>
      </c>
      <c r="BM730" s="22" t="s">
        <v>1271</v>
      </c>
    </row>
    <row r="731" spans="2:65" s="1" customFormat="1">
      <c r="B731" s="39"/>
      <c r="C731" s="61"/>
      <c r="D731" s="202" t="s">
        <v>159</v>
      </c>
      <c r="E731" s="61"/>
      <c r="F731" s="203" t="s">
        <v>1272</v>
      </c>
      <c r="G731" s="61"/>
      <c r="H731" s="61"/>
      <c r="I731" s="161"/>
      <c r="J731" s="61"/>
      <c r="K731" s="61"/>
      <c r="L731" s="59"/>
      <c r="M731" s="204"/>
      <c r="N731" s="40"/>
      <c r="O731" s="40"/>
      <c r="P731" s="40"/>
      <c r="Q731" s="40"/>
      <c r="R731" s="40"/>
      <c r="S731" s="40"/>
      <c r="T731" s="76"/>
      <c r="AT731" s="22" t="s">
        <v>159</v>
      </c>
      <c r="AU731" s="22" t="s">
        <v>81</v>
      </c>
    </row>
    <row r="732" spans="2:65" s="1" customFormat="1" ht="14.45" customHeight="1">
      <c r="B732" s="39"/>
      <c r="C732" s="216" t="s">
        <v>1273</v>
      </c>
      <c r="D732" s="216" t="s">
        <v>206</v>
      </c>
      <c r="E732" s="217" t="s">
        <v>1274</v>
      </c>
      <c r="F732" s="218" t="s">
        <v>1275</v>
      </c>
      <c r="G732" s="219" t="s">
        <v>336</v>
      </c>
      <c r="H732" s="220">
        <v>31</v>
      </c>
      <c r="I732" s="221"/>
      <c r="J732" s="222">
        <f>ROUND(I732*H732,2)</f>
        <v>0</v>
      </c>
      <c r="K732" s="218" t="s">
        <v>156</v>
      </c>
      <c r="L732" s="223"/>
      <c r="M732" s="224" t="s">
        <v>21</v>
      </c>
      <c r="N732" s="225" t="s">
        <v>42</v>
      </c>
      <c r="O732" s="40"/>
      <c r="P732" s="199">
        <f>O732*H732</f>
        <v>0</v>
      </c>
      <c r="Q732" s="199">
        <v>4.0000000000000002E-4</v>
      </c>
      <c r="R732" s="199">
        <f>Q732*H732</f>
        <v>1.2400000000000001E-2</v>
      </c>
      <c r="S732" s="199">
        <v>0</v>
      </c>
      <c r="T732" s="200">
        <f>S732*H732</f>
        <v>0</v>
      </c>
      <c r="AR732" s="22" t="s">
        <v>348</v>
      </c>
      <c r="AT732" s="22" t="s">
        <v>206</v>
      </c>
      <c r="AU732" s="22" t="s">
        <v>81</v>
      </c>
      <c r="AY732" s="22" t="s">
        <v>150</v>
      </c>
      <c r="BE732" s="201">
        <f>IF(N732="základní",J732,0)</f>
        <v>0</v>
      </c>
      <c r="BF732" s="201">
        <f>IF(N732="snížená",J732,0)</f>
        <v>0</v>
      </c>
      <c r="BG732" s="201">
        <f>IF(N732="zákl. přenesená",J732,0)</f>
        <v>0</v>
      </c>
      <c r="BH732" s="201">
        <f>IF(N732="sníž. přenesená",J732,0)</f>
        <v>0</v>
      </c>
      <c r="BI732" s="201">
        <f>IF(N732="nulová",J732,0)</f>
        <v>0</v>
      </c>
      <c r="BJ732" s="22" t="s">
        <v>79</v>
      </c>
      <c r="BK732" s="201">
        <f>ROUND(I732*H732,2)</f>
        <v>0</v>
      </c>
      <c r="BL732" s="22" t="s">
        <v>246</v>
      </c>
      <c r="BM732" s="22" t="s">
        <v>1276</v>
      </c>
    </row>
    <row r="733" spans="2:65" s="1" customFormat="1">
      <c r="B733" s="39"/>
      <c r="C733" s="61"/>
      <c r="D733" s="202" t="s">
        <v>159</v>
      </c>
      <c r="E733" s="61"/>
      <c r="F733" s="203" t="s">
        <v>1275</v>
      </c>
      <c r="G733" s="61"/>
      <c r="H733" s="61"/>
      <c r="I733" s="161"/>
      <c r="J733" s="61"/>
      <c r="K733" s="61"/>
      <c r="L733" s="59"/>
      <c r="M733" s="204"/>
      <c r="N733" s="40"/>
      <c r="O733" s="40"/>
      <c r="P733" s="40"/>
      <c r="Q733" s="40"/>
      <c r="R733" s="40"/>
      <c r="S733" s="40"/>
      <c r="T733" s="76"/>
      <c r="AT733" s="22" t="s">
        <v>159</v>
      </c>
      <c r="AU733" s="22" t="s">
        <v>81</v>
      </c>
    </row>
    <row r="734" spans="2:65" s="11" customFormat="1">
      <c r="B734" s="205"/>
      <c r="C734" s="206"/>
      <c r="D734" s="202" t="s">
        <v>161</v>
      </c>
      <c r="E734" s="207" t="s">
        <v>21</v>
      </c>
      <c r="F734" s="208" t="s">
        <v>224</v>
      </c>
      <c r="G734" s="206"/>
      <c r="H734" s="209">
        <v>31</v>
      </c>
      <c r="I734" s="210"/>
      <c r="J734" s="206"/>
      <c r="K734" s="206"/>
      <c r="L734" s="211"/>
      <c r="M734" s="212"/>
      <c r="N734" s="213"/>
      <c r="O734" s="213"/>
      <c r="P734" s="213"/>
      <c r="Q734" s="213"/>
      <c r="R734" s="213"/>
      <c r="S734" s="213"/>
      <c r="T734" s="214"/>
      <c r="AT734" s="215" t="s">
        <v>161</v>
      </c>
      <c r="AU734" s="215" t="s">
        <v>81</v>
      </c>
      <c r="AV734" s="11" t="s">
        <v>81</v>
      </c>
      <c r="AW734" s="11" t="s">
        <v>35</v>
      </c>
      <c r="AX734" s="11" t="s">
        <v>79</v>
      </c>
      <c r="AY734" s="215" t="s">
        <v>150</v>
      </c>
    </row>
    <row r="735" spans="2:65" s="1" customFormat="1" ht="22.9" customHeight="1">
      <c r="B735" s="39"/>
      <c r="C735" s="190" t="s">
        <v>1277</v>
      </c>
      <c r="D735" s="190" t="s">
        <v>152</v>
      </c>
      <c r="E735" s="191" t="s">
        <v>1278</v>
      </c>
      <c r="F735" s="192" t="s">
        <v>1279</v>
      </c>
      <c r="G735" s="193" t="s">
        <v>197</v>
      </c>
      <c r="H735" s="194">
        <v>4.9000000000000002E-2</v>
      </c>
      <c r="I735" s="195"/>
      <c r="J735" s="196">
        <f>ROUND(I735*H735,2)</f>
        <v>0</v>
      </c>
      <c r="K735" s="192" t="s">
        <v>156</v>
      </c>
      <c r="L735" s="59"/>
      <c r="M735" s="197" t="s">
        <v>21</v>
      </c>
      <c r="N735" s="198" t="s">
        <v>42</v>
      </c>
      <c r="O735" s="40"/>
      <c r="P735" s="199">
        <f>O735*H735</f>
        <v>0</v>
      </c>
      <c r="Q735" s="199">
        <v>0</v>
      </c>
      <c r="R735" s="199">
        <f>Q735*H735</f>
        <v>0</v>
      </c>
      <c r="S735" s="199">
        <v>0</v>
      </c>
      <c r="T735" s="200">
        <f>S735*H735</f>
        <v>0</v>
      </c>
      <c r="AR735" s="22" t="s">
        <v>246</v>
      </c>
      <c r="AT735" s="22" t="s">
        <v>152</v>
      </c>
      <c r="AU735" s="22" t="s">
        <v>81</v>
      </c>
      <c r="AY735" s="22" t="s">
        <v>150</v>
      </c>
      <c r="BE735" s="201">
        <f>IF(N735="základní",J735,0)</f>
        <v>0</v>
      </c>
      <c r="BF735" s="201">
        <f>IF(N735="snížená",J735,0)</f>
        <v>0</v>
      </c>
      <c r="BG735" s="201">
        <f>IF(N735="zákl. přenesená",J735,0)</f>
        <v>0</v>
      </c>
      <c r="BH735" s="201">
        <f>IF(N735="sníž. přenesená",J735,0)</f>
        <v>0</v>
      </c>
      <c r="BI735" s="201">
        <f>IF(N735="nulová",J735,0)</f>
        <v>0</v>
      </c>
      <c r="BJ735" s="22" t="s">
        <v>79</v>
      </c>
      <c r="BK735" s="201">
        <f>ROUND(I735*H735,2)</f>
        <v>0</v>
      </c>
      <c r="BL735" s="22" t="s">
        <v>246</v>
      </c>
      <c r="BM735" s="22" t="s">
        <v>1280</v>
      </c>
    </row>
    <row r="736" spans="2:65" s="1" customFormat="1" ht="27">
      <c r="B736" s="39"/>
      <c r="C736" s="61"/>
      <c r="D736" s="202" t="s">
        <v>159</v>
      </c>
      <c r="E736" s="61"/>
      <c r="F736" s="203" t="s">
        <v>1281</v>
      </c>
      <c r="G736" s="61"/>
      <c r="H736" s="61"/>
      <c r="I736" s="161"/>
      <c r="J736" s="61"/>
      <c r="K736" s="61"/>
      <c r="L736" s="59"/>
      <c r="M736" s="204"/>
      <c r="N736" s="40"/>
      <c r="O736" s="40"/>
      <c r="P736" s="40"/>
      <c r="Q736" s="40"/>
      <c r="R736" s="40"/>
      <c r="S736" s="40"/>
      <c r="T736" s="76"/>
      <c r="AT736" s="22" t="s">
        <v>159</v>
      </c>
      <c r="AU736" s="22" t="s">
        <v>81</v>
      </c>
    </row>
    <row r="737" spans="2:65" s="10" customFormat="1" ht="29.85" customHeight="1">
      <c r="B737" s="174"/>
      <c r="C737" s="175"/>
      <c r="D737" s="176" t="s">
        <v>70</v>
      </c>
      <c r="E737" s="188" t="s">
        <v>1282</v>
      </c>
      <c r="F737" s="188" t="s">
        <v>1283</v>
      </c>
      <c r="G737" s="175"/>
      <c r="H737" s="175"/>
      <c r="I737" s="178"/>
      <c r="J737" s="189">
        <f>BK737</f>
        <v>0</v>
      </c>
      <c r="K737" s="175"/>
      <c r="L737" s="180"/>
      <c r="M737" s="181"/>
      <c r="N737" s="182"/>
      <c r="O737" s="182"/>
      <c r="P737" s="183">
        <f>SUM(P738:P797)</f>
        <v>0</v>
      </c>
      <c r="Q737" s="182"/>
      <c r="R737" s="183">
        <f>SUM(R738:R797)</f>
        <v>2.42807372</v>
      </c>
      <c r="S737" s="182"/>
      <c r="T737" s="184">
        <f>SUM(T738:T797)</f>
        <v>0.155</v>
      </c>
      <c r="AR737" s="185" t="s">
        <v>81</v>
      </c>
      <c r="AT737" s="186" t="s">
        <v>70</v>
      </c>
      <c r="AU737" s="186" t="s">
        <v>79</v>
      </c>
      <c r="AY737" s="185" t="s">
        <v>150</v>
      </c>
      <c r="BK737" s="187">
        <f>SUM(BK738:BK797)</f>
        <v>0</v>
      </c>
    </row>
    <row r="738" spans="2:65" s="1" customFormat="1" ht="14.45" customHeight="1">
      <c r="B738" s="39"/>
      <c r="C738" s="190" t="s">
        <v>1284</v>
      </c>
      <c r="D738" s="190" t="s">
        <v>152</v>
      </c>
      <c r="E738" s="191" t="s">
        <v>1285</v>
      </c>
      <c r="F738" s="192" t="s">
        <v>1286</v>
      </c>
      <c r="G738" s="193" t="s">
        <v>336</v>
      </c>
      <c r="H738" s="194">
        <v>264</v>
      </c>
      <c r="I738" s="195"/>
      <c r="J738" s="196">
        <f>ROUND(I738*H738,2)</f>
        <v>0</v>
      </c>
      <c r="K738" s="192" t="s">
        <v>156</v>
      </c>
      <c r="L738" s="59"/>
      <c r="M738" s="197" t="s">
        <v>21</v>
      </c>
      <c r="N738" s="198" t="s">
        <v>42</v>
      </c>
      <c r="O738" s="40"/>
      <c r="P738" s="199">
        <f>O738*H738</f>
        <v>0</v>
      </c>
      <c r="Q738" s="199">
        <v>0</v>
      </c>
      <c r="R738" s="199">
        <f>Q738*H738</f>
        <v>0</v>
      </c>
      <c r="S738" s="199">
        <v>0</v>
      </c>
      <c r="T738" s="200">
        <f>S738*H738</f>
        <v>0</v>
      </c>
      <c r="AR738" s="22" t="s">
        <v>246</v>
      </c>
      <c r="AT738" s="22" t="s">
        <v>152</v>
      </c>
      <c r="AU738" s="22" t="s">
        <v>81</v>
      </c>
      <c r="AY738" s="22" t="s">
        <v>150</v>
      </c>
      <c r="BE738" s="201">
        <f>IF(N738="základní",J738,0)</f>
        <v>0</v>
      </c>
      <c r="BF738" s="201">
        <f>IF(N738="snížená",J738,0)</f>
        <v>0</v>
      </c>
      <c r="BG738" s="201">
        <f>IF(N738="zákl. přenesená",J738,0)</f>
        <v>0</v>
      </c>
      <c r="BH738" s="201">
        <f>IF(N738="sníž. přenesená",J738,0)</f>
        <v>0</v>
      </c>
      <c r="BI738" s="201">
        <f>IF(N738="nulová",J738,0)</f>
        <v>0</v>
      </c>
      <c r="BJ738" s="22" t="s">
        <v>79</v>
      </c>
      <c r="BK738" s="201">
        <f>ROUND(I738*H738,2)</f>
        <v>0</v>
      </c>
      <c r="BL738" s="22" t="s">
        <v>246</v>
      </c>
      <c r="BM738" s="22" t="s">
        <v>1287</v>
      </c>
    </row>
    <row r="739" spans="2:65" s="1" customFormat="1">
      <c r="B739" s="39"/>
      <c r="C739" s="61"/>
      <c r="D739" s="202" t="s">
        <v>159</v>
      </c>
      <c r="E739" s="61"/>
      <c r="F739" s="203" t="s">
        <v>1288</v>
      </c>
      <c r="G739" s="61"/>
      <c r="H739" s="61"/>
      <c r="I739" s="161"/>
      <c r="J739" s="61"/>
      <c r="K739" s="61"/>
      <c r="L739" s="59"/>
      <c r="M739" s="204"/>
      <c r="N739" s="40"/>
      <c r="O739" s="40"/>
      <c r="P739" s="40"/>
      <c r="Q739" s="40"/>
      <c r="R739" s="40"/>
      <c r="S739" s="40"/>
      <c r="T739" s="76"/>
      <c r="AT739" s="22" t="s">
        <v>159</v>
      </c>
      <c r="AU739" s="22" t="s">
        <v>81</v>
      </c>
    </row>
    <row r="740" spans="2:65" s="1" customFormat="1" ht="14.45" customHeight="1">
      <c r="B740" s="39"/>
      <c r="C740" s="216" t="s">
        <v>1289</v>
      </c>
      <c r="D740" s="216" t="s">
        <v>206</v>
      </c>
      <c r="E740" s="217" t="s">
        <v>1290</v>
      </c>
      <c r="F740" s="218" t="s">
        <v>1291</v>
      </c>
      <c r="G740" s="219" t="s">
        <v>171</v>
      </c>
      <c r="H740" s="220">
        <v>0.39600000000000002</v>
      </c>
      <c r="I740" s="221"/>
      <c r="J740" s="222">
        <f>ROUND(I740*H740,2)</f>
        <v>0</v>
      </c>
      <c r="K740" s="218" t="s">
        <v>21</v>
      </c>
      <c r="L740" s="223"/>
      <c r="M740" s="224" t="s">
        <v>21</v>
      </c>
      <c r="N740" s="225" t="s">
        <v>42</v>
      </c>
      <c r="O740" s="40"/>
      <c r="P740" s="199">
        <f>O740*H740</f>
        <v>0</v>
      </c>
      <c r="Q740" s="199">
        <v>0.55000000000000004</v>
      </c>
      <c r="R740" s="199">
        <f>Q740*H740</f>
        <v>0.21780000000000002</v>
      </c>
      <c r="S740" s="199">
        <v>0</v>
      </c>
      <c r="T740" s="200">
        <f>S740*H740</f>
        <v>0</v>
      </c>
      <c r="AR740" s="22" t="s">
        <v>348</v>
      </c>
      <c r="AT740" s="22" t="s">
        <v>206</v>
      </c>
      <c r="AU740" s="22" t="s">
        <v>81</v>
      </c>
      <c r="AY740" s="22" t="s">
        <v>150</v>
      </c>
      <c r="BE740" s="201">
        <f>IF(N740="základní",J740,0)</f>
        <v>0</v>
      </c>
      <c r="BF740" s="201">
        <f>IF(N740="snížená",J740,0)</f>
        <v>0</v>
      </c>
      <c r="BG740" s="201">
        <f>IF(N740="zákl. přenesená",J740,0)</f>
        <v>0</v>
      </c>
      <c r="BH740" s="201">
        <f>IF(N740="sníž. přenesená",J740,0)</f>
        <v>0</v>
      </c>
      <c r="BI740" s="201">
        <f>IF(N740="nulová",J740,0)</f>
        <v>0</v>
      </c>
      <c r="BJ740" s="22" t="s">
        <v>79</v>
      </c>
      <c r="BK740" s="201">
        <f>ROUND(I740*H740,2)</f>
        <v>0</v>
      </c>
      <c r="BL740" s="22" t="s">
        <v>246</v>
      </c>
      <c r="BM740" s="22" t="s">
        <v>1292</v>
      </c>
    </row>
    <row r="741" spans="2:65" s="1" customFormat="1">
      <c r="B741" s="39"/>
      <c r="C741" s="61"/>
      <c r="D741" s="202" t="s">
        <v>159</v>
      </c>
      <c r="E741" s="61"/>
      <c r="F741" s="203" t="s">
        <v>1291</v>
      </c>
      <c r="G741" s="61"/>
      <c r="H741" s="61"/>
      <c r="I741" s="161"/>
      <c r="J741" s="61"/>
      <c r="K741" s="61"/>
      <c r="L741" s="59"/>
      <c r="M741" s="204"/>
      <c r="N741" s="40"/>
      <c r="O741" s="40"/>
      <c r="P741" s="40"/>
      <c r="Q741" s="40"/>
      <c r="R741" s="40"/>
      <c r="S741" s="40"/>
      <c r="T741" s="76"/>
      <c r="AT741" s="22" t="s">
        <v>159</v>
      </c>
      <c r="AU741" s="22" t="s">
        <v>81</v>
      </c>
    </row>
    <row r="742" spans="2:65" s="1" customFormat="1" ht="22.9" customHeight="1">
      <c r="B742" s="39"/>
      <c r="C742" s="190" t="s">
        <v>1293</v>
      </c>
      <c r="D742" s="190" t="s">
        <v>152</v>
      </c>
      <c r="E742" s="191" t="s">
        <v>1294</v>
      </c>
      <c r="F742" s="192" t="s">
        <v>1295</v>
      </c>
      <c r="G742" s="193" t="s">
        <v>214</v>
      </c>
      <c r="H742" s="194">
        <v>31</v>
      </c>
      <c r="I742" s="195"/>
      <c r="J742" s="196">
        <f>ROUND(I742*H742,2)</f>
        <v>0</v>
      </c>
      <c r="K742" s="192" t="s">
        <v>156</v>
      </c>
      <c r="L742" s="59"/>
      <c r="M742" s="197" t="s">
        <v>21</v>
      </c>
      <c r="N742" s="198" t="s">
        <v>42</v>
      </c>
      <c r="O742" s="40"/>
      <c r="P742" s="199">
        <f>O742*H742</f>
        <v>0</v>
      </c>
      <c r="Q742" s="199">
        <v>0</v>
      </c>
      <c r="R742" s="199">
        <f>Q742*H742</f>
        <v>0</v>
      </c>
      <c r="S742" s="199">
        <v>5.0000000000000001E-3</v>
      </c>
      <c r="T742" s="200">
        <f>S742*H742</f>
        <v>0.155</v>
      </c>
      <c r="AR742" s="22" t="s">
        <v>246</v>
      </c>
      <c r="AT742" s="22" t="s">
        <v>152</v>
      </c>
      <c r="AU742" s="22" t="s">
        <v>81</v>
      </c>
      <c r="AY742" s="22" t="s">
        <v>150</v>
      </c>
      <c r="BE742" s="201">
        <f>IF(N742="základní",J742,0)</f>
        <v>0</v>
      </c>
      <c r="BF742" s="201">
        <f>IF(N742="snížená",J742,0)</f>
        <v>0</v>
      </c>
      <c r="BG742" s="201">
        <f>IF(N742="zákl. přenesená",J742,0)</f>
        <v>0</v>
      </c>
      <c r="BH742" s="201">
        <f>IF(N742="sníž. přenesená",J742,0)</f>
        <v>0</v>
      </c>
      <c r="BI742" s="201">
        <f>IF(N742="nulová",J742,0)</f>
        <v>0</v>
      </c>
      <c r="BJ742" s="22" t="s">
        <v>79</v>
      </c>
      <c r="BK742" s="201">
        <f>ROUND(I742*H742,2)</f>
        <v>0</v>
      </c>
      <c r="BL742" s="22" t="s">
        <v>246</v>
      </c>
      <c r="BM742" s="22" t="s">
        <v>1296</v>
      </c>
    </row>
    <row r="743" spans="2:65" s="1" customFormat="1" ht="27">
      <c r="B743" s="39"/>
      <c r="C743" s="61"/>
      <c r="D743" s="202" t="s">
        <v>159</v>
      </c>
      <c r="E743" s="61"/>
      <c r="F743" s="203" t="s">
        <v>1297</v>
      </c>
      <c r="G743" s="61"/>
      <c r="H743" s="61"/>
      <c r="I743" s="161"/>
      <c r="J743" s="61"/>
      <c r="K743" s="61"/>
      <c r="L743" s="59"/>
      <c r="M743" s="204"/>
      <c r="N743" s="40"/>
      <c r="O743" s="40"/>
      <c r="P743" s="40"/>
      <c r="Q743" s="40"/>
      <c r="R743" s="40"/>
      <c r="S743" s="40"/>
      <c r="T743" s="76"/>
      <c r="AT743" s="22" t="s">
        <v>159</v>
      </c>
      <c r="AU743" s="22" t="s">
        <v>81</v>
      </c>
    </row>
    <row r="744" spans="2:65" s="11" customFormat="1">
      <c r="B744" s="205"/>
      <c r="C744" s="206"/>
      <c r="D744" s="202" t="s">
        <v>161</v>
      </c>
      <c r="E744" s="207" t="s">
        <v>21</v>
      </c>
      <c r="F744" s="208" t="s">
        <v>1298</v>
      </c>
      <c r="G744" s="206"/>
      <c r="H744" s="209">
        <v>31</v>
      </c>
      <c r="I744" s="210"/>
      <c r="J744" s="206"/>
      <c r="K744" s="206"/>
      <c r="L744" s="211"/>
      <c r="M744" s="212"/>
      <c r="N744" s="213"/>
      <c r="O744" s="213"/>
      <c r="P744" s="213"/>
      <c r="Q744" s="213"/>
      <c r="R744" s="213"/>
      <c r="S744" s="213"/>
      <c r="T744" s="214"/>
      <c r="AT744" s="215" t="s">
        <v>161</v>
      </c>
      <c r="AU744" s="215" t="s">
        <v>81</v>
      </c>
      <c r="AV744" s="11" t="s">
        <v>81</v>
      </c>
      <c r="AW744" s="11" t="s">
        <v>35</v>
      </c>
      <c r="AX744" s="11" t="s">
        <v>79</v>
      </c>
      <c r="AY744" s="215" t="s">
        <v>150</v>
      </c>
    </row>
    <row r="745" spans="2:65" s="1" customFormat="1" ht="22.9" customHeight="1">
      <c r="B745" s="39"/>
      <c r="C745" s="190" t="s">
        <v>1299</v>
      </c>
      <c r="D745" s="190" t="s">
        <v>152</v>
      </c>
      <c r="E745" s="191" t="s">
        <v>1300</v>
      </c>
      <c r="F745" s="192" t="s">
        <v>1301</v>
      </c>
      <c r="G745" s="193" t="s">
        <v>155</v>
      </c>
      <c r="H745" s="194">
        <v>8.9160000000000004</v>
      </c>
      <c r="I745" s="195"/>
      <c r="J745" s="196">
        <f>ROUND(I745*H745,2)</f>
        <v>0</v>
      </c>
      <c r="K745" s="192" t="s">
        <v>156</v>
      </c>
      <c r="L745" s="59"/>
      <c r="M745" s="197" t="s">
        <v>21</v>
      </c>
      <c r="N745" s="198" t="s">
        <v>42</v>
      </c>
      <c r="O745" s="40"/>
      <c r="P745" s="199">
        <f>O745*H745</f>
        <v>0</v>
      </c>
      <c r="Q745" s="199">
        <v>2.7E-4</v>
      </c>
      <c r="R745" s="199">
        <f>Q745*H745</f>
        <v>2.4073200000000001E-3</v>
      </c>
      <c r="S745" s="199">
        <v>0</v>
      </c>
      <c r="T745" s="200">
        <f>S745*H745</f>
        <v>0</v>
      </c>
      <c r="AR745" s="22" t="s">
        <v>246</v>
      </c>
      <c r="AT745" s="22" t="s">
        <v>152</v>
      </c>
      <c r="AU745" s="22" t="s">
        <v>81</v>
      </c>
      <c r="AY745" s="22" t="s">
        <v>150</v>
      </c>
      <c r="BE745" s="201">
        <f>IF(N745="základní",J745,0)</f>
        <v>0</v>
      </c>
      <c r="BF745" s="201">
        <f>IF(N745="snížená",J745,0)</f>
        <v>0</v>
      </c>
      <c r="BG745" s="201">
        <f>IF(N745="zákl. přenesená",J745,0)</f>
        <v>0</v>
      </c>
      <c r="BH745" s="201">
        <f>IF(N745="sníž. přenesená",J745,0)</f>
        <v>0</v>
      </c>
      <c r="BI745" s="201">
        <f>IF(N745="nulová",J745,0)</f>
        <v>0</v>
      </c>
      <c r="BJ745" s="22" t="s">
        <v>79</v>
      </c>
      <c r="BK745" s="201">
        <f>ROUND(I745*H745,2)</f>
        <v>0</v>
      </c>
      <c r="BL745" s="22" t="s">
        <v>246</v>
      </c>
      <c r="BM745" s="22" t="s">
        <v>1302</v>
      </c>
    </row>
    <row r="746" spans="2:65" s="1" customFormat="1" ht="27">
      <c r="B746" s="39"/>
      <c r="C746" s="61"/>
      <c r="D746" s="202" t="s">
        <v>159</v>
      </c>
      <c r="E746" s="61"/>
      <c r="F746" s="203" t="s">
        <v>1303</v>
      </c>
      <c r="G746" s="61"/>
      <c r="H746" s="61"/>
      <c r="I746" s="161"/>
      <c r="J746" s="61"/>
      <c r="K746" s="61"/>
      <c r="L746" s="59"/>
      <c r="M746" s="204"/>
      <c r="N746" s="40"/>
      <c r="O746" s="40"/>
      <c r="P746" s="40"/>
      <c r="Q746" s="40"/>
      <c r="R746" s="40"/>
      <c r="S746" s="40"/>
      <c r="T746" s="76"/>
      <c r="AT746" s="22" t="s">
        <v>159</v>
      </c>
      <c r="AU746" s="22" t="s">
        <v>81</v>
      </c>
    </row>
    <row r="747" spans="2:65" s="11" customFormat="1">
      <c r="B747" s="205"/>
      <c r="C747" s="206"/>
      <c r="D747" s="202" t="s">
        <v>161</v>
      </c>
      <c r="E747" s="207" t="s">
        <v>21</v>
      </c>
      <c r="F747" s="208" t="s">
        <v>1304</v>
      </c>
      <c r="G747" s="206"/>
      <c r="H747" s="209">
        <v>3.06</v>
      </c>
      <c r="I747" s="210"/>
      <c r="J747" s="206"/>
      <c r="K747" s="206"/>
      <c r="L747" s="211"/>
      <c r="M747" s="212"/>
      <c r="N747" s="213"/>
      <c r="O747" s="213"/>
      <c r="P747" s="213"/>
      <c r="Q747" s="213"/>
      <c r="R747" s="213"/>
      <c r="S747" s="213"/>
      <c r="T747" s="214"/>
      <c r="AT747" s="215" t="s">
        <v>161</v>
      </c>
      <c r="AU747" s="215" t="s">
        <v>81</v>
      </c>
      <c r="AV747" s="11" t="s">
        <v>81</v>
      </c>
      <c r="AW747" s="11" t="s">
        <v>35</v>
      </c>
      <c r="AX747" s="11" t="s">
        <v>71</v>
      </c>
      <c r="AY747" s="215" t="s">
        <v>150</v>
      </c>
    </row>
    <row r="748" spans="2:65" s="11" customFormat="1">
      <c r="B748" s="205"/>
      <c r="C748" s="206"/>
      <c r="D748" s="202" t="s">
        <v>161</v>
      </c>
      <c r="E748" s="207" t="s">
        <v>21</v>
      </c>
      <c r="F748" s="208" t="s">
        <v>1305</v>
      </c>
      <c r="G748" s="206"/>
      <c r="H748" s="209">
        <v>3.24</v>
      </c>
      <c r="I748" s="210"/>
      <c r="J748" s="206"/>
      <c r="K748" s="206"/>
      <c r="L748" s="211"/>
      <c r="M748" s="212"/>
      <c r="N748" s="213"/>
      <c r="O748" s="213"/>
      <c r="P748" s="213"/>
      <c r="Q748" s="213"/>
      <c r="R748" s="213"/>
      <c r="S748" s="213"/>
      <c r="T748" s="214"/>
      <c r="AT748" s="215" t="s">
        <v>161</v>
      </c>
      <c r="AU748" s="215" t="s">
        <v>81</v>
      </c>
      <c r="AV748" s="11" t="s">
        <v>81</v>
      </c>
      <c r="AW748" s="11" t="s">
        <v>35</v>
      </c>
      <c r="AX748" s="11" t="s">
        <v>71</v>
      </c>
      <c r="AY748" s="215" t="s">
        <v>150</v>
      </c>
    </row>
    <row r="749" spans="2:65" s="11" customFormat="1">
      <c r="B749" s="205"/>
      <c r="C749" s="206"/>
      <c r="D749" s="202" t="s">
        <v>161</v>
      </c>
      <c r="E749" s="207" t="s">
        <v>21</v>
      </c>
      <c r="F749" s="208" t="s">
        <v>1306</v>
      </c>
      <c r="G749" s="206"/>
      <c r="H749" s="209">
        <v>0.36</v>
      </c>
      <c r="I749" s="210"/>
      <c r="J749" s="206"/>
      <c r="K749" s="206"/>
      <c r="L749" s="211"/>
      <c r="M749" s="212"/>
      <c r="N749" s="213"/>
      <c r="O749" s="213"/>
      <c r="P749" s="213"/>
      <c r="Q749" s="213"/>
      <c r="R749" s="213"/>
      <c r="S749" s="213"/>
      <c r="T749" s="214"/>
      <c r="AT749" s="215" t="s">
        <v>161</v>
      </c>
      <c r="AU749" s="215" t="s">
        <v>81</v>
      </c>
      <c r="AV749" s="11" t="s">
        <v>81</v>
      </c>
      <c r="AW749" s="11" t="s">
        <v>35</v>
      </c>
      <c r="AX749" s="11" t="s">
        <v>71</v>
      </c>
      <c r="AY749" s="215" t="s">
        <v>150</v>
      </c>
    </row>
    <row r="750" spans="2:65" s="11" customFormat="1">
      <c r="B750" s="205"/>
      <c r="C750" s="206"/>
      <c r="D750" s="202" t="s">
        <v>161</v>
      </c>
      <c r="E750" s="207" t="s">
        <v>21</v>
      </c>
      <c r="F750" s="208" t="s">
        <v>1307</v>
      </c>
      <c r="G750" s="206"/>
      <c r="H750" s="209">
        <v>1.88</v>
      </c>
      <c r="I750" s="210"/>
      <c r="J750" s="206"/>
      <c r="K750" s="206"/>
      <c r="L750" s="211"/>
      <c r="M750" s="212"/>
      <c r="N750" s="213"/>
      <c r="O750" s="213"/>
      <c r="P750" s="213"/>
      <c r="Q750" s="213"/>
      <c r="R750" s="213"/>
      <c r="S750" s="213"/>
      <c r="T750" s="214"/>
      <c r="AT750" s="215" t="s">
        <v>161</v>
      </c>
      <c r="AU750" s="215" t="s">
        <v>81</v>
      </c>
      <c r="AV750" s="11" t="s">
        <v>81</v>
      </c>
      <c r="AW750" s="11" t="s">
        <v>35</v>
      </c>
      <c r="AX750" s="11" t="s">
        <v>71</v>
      </c>
      <c r="AY750" s="215" t="s">
        <v>150</v>
      </c>
    </row>
    <row r="751" spans="2:65" s="11" customFormat="1">
      <c r="B751" s="205"/>
      <c r="C751" s="206"/>
      <c r="D751" s="202" t="s">
        <v>161</v>
      </c>
      <c r="E751" s="207" t="s">
        <v>21</v>
      </c>
      <c r="F751" s="208" t="s">
        <v>1308</v>
      </c>
      <c r="G751" s="206"/>
      <c r="H751" s="209">
        <v>0.376</v>
      </c>
      <c r="I751" s="210"/>
      <c r="J751" s="206"/>
      <c r="K751" s="206"/>
      <c r="L751" s="211"/>
      <c r="M751" s="212"/>
      <c r="N751" s="213"/>
      <c r="O751" s="213"/>
      <c r="P751" s="213"/>
      <c r="Q751" s="213"/>
      <c r="R751" s="213"/>
      <c r="S751" s="213"/>
      <c r="T751" s="214"/>
      <c r="AT751" s="215" t="s">
        <v>161</v>
      </c>
      <c r="AU751" s="215" t="s">
        <v>81</v>
      </c>
      <c r="AV751" s="11" t="s">
        <v>81</v>
      </c>
      <c r="AW751" s="11" t="s">
        <v>35</v>
      </c>
      <c r="AX751" s="11" t="s">
        <v>71</v>
      </c>
      <c r="AY751" s="215" t="s">
        <v>150</v>
      </c>
    </row>
    <row r="752" spans="2:65" s="12" customFormat="1">
      <c r="B752" s="226"/>
      <c r="C752" s="227"/>
      <c r="D752" s="202" t="s">
        <v>161</v>
      </c>
      <c r="E752" s="228" t="s">
        <v>21</v>
      </c>
      <c r="F752" s="229" t="s">
        <v>234</v>
      </c>
      <c r="G752" s="227"/>
      <c r="H752" s="230">
        <v>8.9160000000000004</v>
      </c>
      <c r="I752" s="231"/>
      <c r="J752" s="227"/>
      <c r="K752" s="227"/>
      <c r="L752" s="232"/>
      <c r="M752" s="233"/>
      <c r="N752" s="234"/>
      <c r="O752" s="234"/>
      <c r="P752" s="234"/>
      <c r="Q752" s="234"/>
      <c r="R752" s="234"/>
      <c r="S752" s="234"/>
      <c r="T752" s="235"/>
      <c r="AT752" s="236" t="s">
        <v>161</v>
      </c>
      <c r="AU752" s="236" t="s">
        <v>81</v>
      </c>
      <c r="AV752" s="12" t="s">
        <v>157</v>
      </c>
      <c r="AW752" s="12" t="s">
        <v>35</v>
      </c>
      <c r="AX752" s="12" t="s">
        <v>79</v>
      </c>
      <c r="AY752" s="236" t="s">
        <v>150</v>
      </c>
    </row>
    <row r="753" spans="2:65" s="1" customFormat="1" ht="22.9" customHeight="1">
      <c r="B753" s="39"/>
      <c r="C753" s="190" t="s">
        <v>1309</v>
      </c>
      <c r="D753" s="190" t="s">
        <v>152</v>
      </c>
      <c r="E753" s="191" t="s">
        <v>1310</v>
      </c>
      <c r="F753" s="192" t="s">
        <v>1311</v>
      </c>
      <c r="G753" s="193" t="s">
        <v>155</v>
      </c>
      <c r="H753" s="194">
        <v>70.14</v>
      </c>
      <c r="I753" s="195"/>
      <c r="J753" s="196">
        <f>ROUND(I753*H753,2)</f>
        <v>0</v>
      </c>
      <c r="K753" s="192" t="s">
        <v>156</v>
      </c>
      <c r="L753" s="59"/>
      <c r="M753" s="197" t="s">
        <v>21</v>
      </c>
      <c r="N753" s="198" t="s">
        <v>42</v>
      </c>
      <c r="O753" s="40"/>
      <c r="P753" s="199">
        <f>O753*H753</f>
        <v>0</v>
      </c>
      <c r="Q753" s="199">
        <v>2.5999999999999998E-4</v>
      </c>
      <c r="R753" s="199">
        <f>Q753*H753</f>
        <v>1.82364E-2</v>
      </c>
      <c r="S753" s="199">
        <v>0</v>
      </c>
      <c r="T753" s="200">
        <f>S753*H753</f>
        <v>0</v>
      </c>
      <c r="AR753" s="22" t="s">
        <v>246</v>
      </c>
      <c r="AT753" s="22" t="s">
        <v>152</v>
      </c>
      <c r="AU753" s="22" t="s">
        <v>81</v>
      </c>
      <c r="AY753" s="22" t="s">
        <v>150</v>
      </c>
      <c r="BE753" s="201">
        <f>IF(N753="základní",J753,0)</f>
        <v>0</v>
      </c>
      <c r="BF753" s="201">
        <f>IF(N753="snížená",J753,0)</f>
        <v>0</v>
      </c>
      <c r="BG753" s="201">
        <f>IF(N753="zákl. přenesená",J753,0)</f>
        <v>0</v>
      </c>
      <c r="BH753" s="201">
        <f>IF(N753="sníž. přenesená",J753,0)</f>
        <v>0</v>
      </c>
      <c r="BI753" s="201">
        <f>IF(N753="nulová",J753,0)</f>
        <v>0</v>
      </c>
      <c r="BJ753" s="22" t="s">
        <v>79</v>
      </c>
      <c r="BK753" s="201">
        <f>ROUND(I753*H753,2)</f>
        <v>0</v>
      </c>
      <c r="BL753" s="22" t="s">
        <v>246</v>
      </c>
      <c r="BM753" s="22" t="s">
        <v>1312</v>
      </c>
    </row>
    <row r="754" spans="2:65" s="1" customFormat="1" ht="27">
      <c r="B754" s="39"/>
      <c r="C754" s="61"/>
      <c r="D754" s="202" t="s">
        <v>159</v>
      </c>
      <c r="E754" s="61"/>
      <c r="F754" s="203" t="s">
        <v>1313</v>
      </c>
      <c r="G754" s="61"/>
      <c r="H754" s="61"/>
      <c r="I754" s="161"/>
      <c r="J754" s="61"/>
      <c r="K754" s="61"/>
      <c r="L754" s="59"/>
      <c r="M754" s="204"/>
      <c r="N754" s="40"/>
      <c r="O754" s="40"/>
      <c r="P754" s="40"/>
      <c r="Q754" s="40"/>
      <c r="R754" s="40"/>
      <c r="S754" s="40"/>
      <c r="T754" s="76"/>
      <c r="AT754" s="22" t="s">
        <v>159</v>
      </c>
      <c r="AU754" s="22" t="s">
        <v>81</v>
      </c>
    </row>
    <row r="755" spans="2:65" s="11" customFormat="1">
      <c r="B755" s="205"/>
      <c r="C755" s="206"/>
      <c r="D755" s="202" t="s">
        <v>161</v>
      </c>
      <c r="E755" s="207" t="s">
        <v>21</v>
      </c>
      <c r="F755" s="208" t="s">
        <v>1314</v>
      </c>
      <c r="G755" s="206"/>
      <c r="H755" s="209">
        <v>51.84</v>
      </c>
      <c r="I755" s="210"/>
      <c r="J755" s="206"/>
      <c r="K755" s="206"/>
      <c r="L755" s="211"/>
      <c r="M755" s="212"/>
      <c r="N755" s="213"/>
      <c r="O755" s="213"/>
      <c r="P755" s="213"/>
      <c r="Q755" s="213"/>
      <c r="R755" s="213"/>
      <c r="S755" s="213"/>
      <c r="T755" s="214"/>
      <c r="AT755" s="215" t="s">
        <v>161</v>
      </c>
      <c r="AU755" s="215" t="s">
        <v>81</v>
      </c>
      <c r="AV755" s="11" t="s">
        <v>81</v>
      </c>
      <c r="AW755" s="11" t="s">
        <v>35</v>
      </c>
      <c r="AX755" s="11" t="s">
        <v>71</v>
      </c>
      <c r="AY755" s="215" t="s">
        <v>150</v>
      </c>
    </row>
    <row r="756" spans="2:65" s="11" customFormat="1">
      <c r="B756" s="205"/>
      <c r="C756" s="206"/>
      <c r="D756" s="202" t="s">
        <v>161</v>
      </c>
      <c r="E756" s="207" t="s">
        <v>21</v>
      </c>
      <c r="F756" s="208" t="s">
        <v>1315</v>
      </c>
      <c r="G756" s="206"/>
      <c r="H756" s="209">
        <v>1.8</v>
      </c>
      <c r="I756" s="210"/>
      <c r="J756" s="206"/>
      <c r="K756" s="206"/>
      <c r="L756" s="211"/>
      <c r="M756" s="212"/>
      <c r="N756" s="213"/>
      <c r="O756" s="213"/>
      <c r="P756" s="213"/>
      <c r="Q756" s="213"/>
      <c r="R756" s="213"/>
      <c r="S756" s="213"/>
      <c r="T756" s="214"/>
      <c r="AT756" s="215" t="s">
        <v>161</v>
      </c>
      <c r="AU756" s="215" t="s">
        <v>81</v>
      </c>
      <c r="AV756" s="11" t="s">
        <v>81</v>
      </c>
      <c r="AW756" s="11" t="s">
        <v>35</v>
      </c>
      <c r="AX756" s="11" t="s">
        <v>71</v>
      </c>
      <c r="AY756" s="215" t="s">
        <v>150</v>
      </c>
    </row>
    <row r="757" spans="2:65" s="11" customFormat="1">
      <c r="B757" s="205"/>
      <c r="C757" s="206"/>
      <c r="D757" s="202" t="s">
        <v>161</v>
      </c>
      <c r="E757" s="207" t="s">
        <v>21</v>
      </c>
      <c r="F757" s="208" t="s">
        <v>1316</v>
      </c>
      <c r="G757" s="206"/>
      <c r="H757" s="209">
        <v>4.5</v>
      </c>
      <c r="I757" s="210"/>
      <c r="J757" s="206"/>
      <c r="K757" s="206"/>
      <c r="L757" s="211"/>
      <c r="M757" s="212"/>
      <c r="N757" s="213"/>
      <c r="O757" s="213"/>
      <c r="P757" s="213"/>
      <c r="Q757" s="213"/>
      <c r="R757" s="213"/>
      <c r="S757" s="213"/>
      <c r="T757" s="214"/>
      <c r="AT757" s="215" t="s">
        <v>161</v>
      </c>
      <c r="AU757" s="215" t="s">
        <v>81</v>
      </c>
      <c r="AV757" s="11" t="s">
        <v>81</v>
      </c>
      <c r="AW757" s="11" t="s">
        <v>35</v>
      </c>
      <c r="AX757" s="11" t="s">
        <v>71</v>
      </c>
      <c r="AY757" s="215" t="s">
        <v>150</v>
      </c>
    </row>
    <row r="758" spans="2:65" s="11" customFormat="1">
      <c r="B758" s="205"/>
      <c r="C758" s="206"/>
      <c r="D758" s="202" t="s">
        <v>161</v>
      </c>
      <c r="E758" s="207" t="s">
        <v>21</v>
      </c>
      <c r="F758" s="208" t="s">
        <v>1317</v>
      </c>
      <c r="G758" s="206"/>
      <c r="H758" s="209">
        <v>12</v>
      </c>
      <c r="I758" s="210"/>
      <c r="J758" s="206"/>
      <c r="K758" s="206"/>
      <c r="L758" s="211"/>
      <c r="M758" s="212"/>
      <c r="N758" s="213"/>
      <c r="O758" s="213"/>
      <c r="P758" s="213"/>
      <c r="Q758" s="213"/>
      <c r="R758" s="213"/>
      <c r="S758" s="213"/>
      <c r="T758" s="214"/>
      <c r="AT758" s="215" t="s">
        <v>161</v>
      </c>
      <c r="AU758" s="215" t="s">
        <v>81</v>
      </c>
      <c r="AV758" s="11" t="s">
        <v>81</v>
      </c>
      <c r="AW758" s="11" t="s">
        <v>35</v>
      </c>
      <c r="AX758" s="11" t="s">
        <v>71</v>
      </c>
      <c r="AY758" s="215" t="s">
        <v>150</v>
      </c>
    </row>
    <row r="759" spans="2:65" s="12" customFormat="1">
      <c r="B759" s="226"/>
      <c r="C759" s="227"/>
      <c r="D759" s="202" t="s">
        <v>161</v>
      </c>
      <c r="E759" s="228" t="s">
        <v>21</v>
      </c>
      <c r="F759" s="229" t="s">
        <v>234</v>
      </c>
      <c r="G759" s="227"/>
      <c r="H759" s="230">
        <v>70.14</v>
      </c>
      <c r="I759" s="231"/>
      <c r="J759" s="227"/>
      <c r="K759" s="227"/>
      <c r="L759" s="232"/>
      <c r="M759" s="233"/>
      <c r="N759" s="234"/>
      <c r="O759" s="234"/>
      <c r="P759" s="234"/>
      <c r="Q759" s="234"/>
      <c r="R759" s="234"/>
      <c r="S759" s="234"/>
      <c r="T759" s="235"/>
      <c r="AT759" s="236" t="s">
        <v>161</v>
      </c>
      <c r="AU759" s="236" t="s">
        <v>81</v>
      </c>
      <c r="AV759" s="12" t="s">
        <v>157</v>
      </c>
      <c r="AW759" s="12" t="s">
        <v>35</v>
      </c>
      <c r="AX759" s="12" t="s">
        <v>79</v>
      </c>
      <c r="AY759" s="236" t="s">
        <v>150</v>
      </c>
    </row>
    <row r="760" spans="2:65" s="1" customFormat="1" ht="14.45" customHeight="1">
      <c r="B760" s="39"/>
      <c r="C760" s="216" t="s">
        <v>1318</v>
      </c>
      <c r="D760" s="216" t="s">
        <v>206</v>
      </c>
      <c r="E760" s="217" t="s">
        <v>1319</v>
      </c>
      <c r="F760" s="218" t="s">
        <v>1320</v>
      </c>
      <c r="G760" s="219" t="s">
        <v>214</v>
      </c>
      <c r="H760" s="220">
        <v>12</v>
      </c>
      <c r="I760" s="221"/>
      <c r="J760" s="222">
        <f>ROUND(I760*H760,2)</f>
        <v>0</v>
      </c>
      <c r="K760" s="218" t="s">
        <v>21</v>
      </c>
      <c r="L760" s="223"/>
      <c r="M760" s="224" t="s">
        <v>21</v>
      </c>
      <c r="N760" s="225" t="s">
        <v>42</v>
      </c>
      <c r="O760" s="40"/>
      <c r="P760" s="199">
        <f>O760*H760</f>
        <v>0</v>
      </c>
      <c r="Q760" s="199">
        <v>4.3999999999999997E-2</v>
      </c>
      <c r="R760" s="199">
        <f>Q760*H760</f>
        <v>0.52800000000000002</v>
      </c>
      <c r="S760" s="199">
        <v>0</v>
      </c>
      <c r="T760" s="200">
        <f>S760*H760</f>
        <v>0</v>
      </c>
      <c r="AR760" s="22" t="s">
        <v>348</v>
      </c>
      <c r="AT760" s="22" t="s">
        <v>206</v>
      </c>
      <c r="AU760" s="22" t="s">
        <v>81</v>
      </c>
      <c r="AY760" s="22" t="s">
        <v>150</v>
      </c>
      <c r="BE760" s="201">
        <f>IF(N760="základní",J760,0)</f>
        <v>0</v>
      </c>
      <c r="BF760" s="201">
        <f>IF(N760="snížená",J760,0)</f>
        <v>0</v>
      </c>
      <c r="BG760" s="201">
        <f>IF(N760="zákl. přenesená",J760,0)</f>
        <v>0</v>
      </c>
      <c r="BH760" s="201">
        <f>IF(N760="sníž. přenesená",J760,0)</f>
        <v>0</v>
      </c>
      <c r="BI760" s="201">
        <f>IF(N760="nulová",J760,0)</f>
        <v>0</v>
      </c>
      <c r="BJ760" s="22" t="s">
        <v>79</v>
      </c>
      <c r="BK760" s="201">
        <f>ROUND(I760*H760,2)</f>
        <v>0</v>
      </c>
      <c r="BL760" s="22" t="s">
        <v>246</v>
      </c>
      <c r="BM760" s="22" t="s">
        <v>1321</v>
      </c>
    </row>
    <row r="761" spans="2:65" s="1" customFormat="1">
      <c r="B761" s="39"/>
      <c r="C761" s="61"/>
      <c r="D761" s="202" t="s">
        <v>159</v>
      </c>
      <c r="E761" s="61"/>
      <c r="F761" s="203" t="s">
        <v>1320</v>
      </c>
      <c r="G761" s="61"/>
      <c r="H761" s="61"/>
      <c r="I761" s="161"/>
      <c r="J761" s="61"/>
      <c r="K761" s="61"/>
      <c r="L761" s="59"/>
      <c r="M761" s="204"/>
      <c r="N761" s="40"/>
      <c r="O761" s="40"/>
      <c r="P761" s="40"/>
      <c r="Q761" s="40"/>
      <c r="R761" s="40"/>
      <c r="S761" s="40"/>
      <c r="T761" s="76"/>
      <c r="AT761" s="22" t="s">
        <v>159</v>
      </c>
      <c r="AU761" s="22" t="s">
        <v>81</v>
      </c>
    </row>
    <row r="762" spans="2:65" s="1" customFormat="1" ht="22.9" customHeight="1">
      <c r="B762" s="39"/>
      <c r="C762" s="216" t="s">
        <v>1322</v>
      </c>
      <c r="D762" s="216" t="s">
        <v>206</v>
      </c>
      <c r="E762" s="217" t="s">
        <v>1323</v>
      </c>
      <c r="F762" s="218" t="s">
        <v>1324</v>
      </c>
      <c r="G762" s="219" t="s">
        <v>214</v>
      </c>
      <c r="H762" s="220">
        <v>12</v>
      </c>
      <c r="I762" s="221"/>
      <c r="J762" s="222">
        <f>ROUND(I762*H762,2)</f>
        <v>0</v>
      </c>
      <c r="K762" s="218" t="s">
        <v>21</v>
      </c>
      <c r="L762" s="223"/>
      <c r="M762" s="224" t="s">
        <v>21</v>
      </c>
      <c r="N762" s="225" t="s">
        <v>42</v>
      </c>
      <c r="O762" s="40"/>
      <c r="P762" s="199">
        <f>O762*H762</f>
        <v>0</v>
      </c>
      <c r="Q762" s="199">
        <v>4.3999999999999997E-2</v>
      </c>
      <c r="R762" s="199">
        <f>Q762*H762</f>
        <v>0.52800000000000002</v>
      </c>
      <c r="S762" s="199">
        <v>0</v>
      </c>
      <c r="T762" s="200">
        <f>S762*H762</f>
        <v>0</v>
      </c>
      <c r="AR762" s="22" t="s">
        <v>348</v>
      </c>
      <c r="AT762" s="22" t="s">
        <v>206</v>
      </c>
      <c r="AU762" s="22" t="s">
        <v>81</v>
      </c>
      <c r="AY762" s="22" t="s">
        <v>150</v>
      </c>
      <c r="BE762" s="201">
        <f>IF(N762="základní",J762,0)</f>
        <v>0</v>
      </c>
      <c r="BF762" s="201">
        <f>IF(N762="snížená",J762,0)</f>
        <v>0</v>
      </c>
      <c r="BG762" s="201">
        <f>IF(N762="zákl. přenesená",J762,0)</f>
        <v>0</v>
      </c>
      <c r="BH762" s="201">
        <f>IF(N762="sníž. přenesená",J762,0)</f>
        <v>0</v>
      </c>
      <c r="BI762" s="201">
        <f>IF(N762="nulová",J762,0)</f>
        <v>0</v>
      </c>
      <c r="BJ762" s="22" t="s">
        <v>79</v>
      </c>
      <c r="BK762" s="201">
        <f>ROUND(I762*H762,2)</f>
        <v>0</v>
      </c>
      <c r="BL762" s="22" t="s">
        <v>246</v>
      </c>
      <c r="BM762" s="22" t="s">
        <v>1325</v>
      </c>
    </row>
    <row r="763" spans="2:65" s="1" customFormat="1">
      <c r="B763" s="39"/>
      <c r="C763" s="61"/>
      <c r="D763" s="202" t="s">
        <v>159</v>
      </c>
      <c r="E763" s="61"/>
      <c r="F763" s="203" t="s">
        <v>1324</v>
      </c>
      <c r="G763" s="61"/>
      <c r="H763" s="61"/>
      <c r="I763" s="161"/>
      <c r="J763" s="61"/>
      <c r="K763" s="61"/>
      <c r="L763" s="59"/>
      <c r="M763" s="204"/>
      <c r="N763" s="40"/>
      <c r="O763" s="40"/>
      <c r="P763" s="40"/>
      <c r="Q763" s="40"/>
      <c r="R763" s="40"/>
      <c r="S763" s="40"/>
      <c r="T763" s="76"/>
      <c r="AT763" s="22" t="s">
        <v>159</v>
      </c>
      <c r="AU763" s="22" t="s">
        <v>81</v>
      </c>
    </row>
    <row r="764" spans="2:65" s="1" customFormat="1" ht="14.45" customHeight="1">
      <c r="B764" s="39"/>
      <c r="C764" s="216" t="s">
        <v>1326</v>
      </c>
      <c r="D764" s="216" t="s">
        <v>206</v>
      </c>
      <c r="E764" s="217" t="s">
        <v>1327</v>
      </c>
      <c r="F764" s="218" t="s">
        <v>1328</v>
      </c>
      <c r="G764" s="219" t="s">
        <v>214</v>
      </c>
      <c r="H764" s="220">
        <v>1</v>
      </c>
      <c r="I764" s="221"/>
      <c r="J764" s="222">
        <f>ROUND(I764*H764,2)</f>
        <v>0</v>
      </c>
      <c r="K764" s="218" t="s">
        <v>21</v>
      </c>
      <c r="L764" s="223"/>
      <c r="M764" s="224" t="s">
        <v>21</v>
      </c>
      <c r="N764" s="225" t="s">
        <v>42</v>
      </c>
      <c r="O764" s="40"/>
      <c r="P764" s="199">
        <f>O764*H764</f>
        <v>0</v>
      </c>
      <c r="Q764" s="199">
        <v>0.03</v>
      </c>
      <c r="R764" s="199">
        <f>Q764*H764</f>
        <v>0.03</v>
      </c>
      <c r="S764" s="199">
        <v>0</v>
      </c>
      <c r="T764" s="200">
        <f>S764*H764</f>
        <v>0</v>
      </c>
      <c r="AR764" s="22" t="s">
        <v>348</v>
      </c>
      <c r="AT764" s="22" t="s">
        <v>206</v>
      </c>
      <c r="AU764" s="22" t="s">
        <v>81</v>
      </c>
      <c r="AY764" s="22" t="s">
        <v>150</v>
      </c>
      <c r="BE764" s="201">
        <f>IF(N764="základní",J764,0)</f>
        <v>0</v>
      </c>
      <c r="BF764" s="201">
        <f>IF(N764="snížená",J764,0)</f>
        <v>0</v>
      </c>
      <c r="BG764" s="201">
        <f>IF(N764="zákl. přenesená",J764,0)</f>
        <v>0</v>
      </c>
      <c r="BH764" s="201">
        <f>IF(N764="sníž. přenesená",J764,0)</f>
        <v>0</v>
      </c>
      <c r="BI764" s="201">
        <f>IF(N764="nulová",J764,0)</f>
        <v>0</v>
      </c>
      <c r="BJ764" s="22" t="s">
        <v>79</v>
      </c>
      <c r="BK764" s="201">
        <f>ROUND(I764*H764,2)</f>
        <v>0</v>
      </c>
      <c r="BL764" s="22" t="s">
        <v>246</v>
      </c>
      <c r="BM764" s="22" t="s">
        <v>1329</v>
      </c>
    </row>
    <row r="765" spans="2:65" s="1" customFormat="1">
      <c r="B765" s="39"/>
      <c r="C765" s="61"/>
      <c r="D765" s="202" t="s">
        <v>159</v>
      </c>
      <c r="E765" s="61"/>
      <c r="F765" s="203" t="s">
        <v>1328</v>
      </c>
      <c r="G765" s="61"/>
      <c r="H765" s="61"/>
      <c r="I765" s="161"/>
      <c r="J765" s="61"/>
      <c r="K765" s="61"/>
      <c r="L765" s="59"/>
      <c r="M765" s="204"/>
      <c r="N765" s="40"/>
      <c r="O765" s="40"/>
      <c r="P765" s="40"/>
      <c r="Q765" s="40"/>
      <c r="R765" s="40"/>
      <c r="S765" s="40"/>
      <c r="T765" s="76"/>
      <c r="AT765" s="22" t="s">
        <v>159</v>
      </c>
      <c r="AU765" s="22" t="s">
        <v>81</v>
      </c>
    </row>
    <row r="766" spans="2:65" s="1" customFormat="1" ht="14.45" customHeight="1">
      <c r="B766" s="39"/>
      <c r="C766" s="216" t="s">
        <v>1330</v>
      </c>
      <c r="D766" s="216" t="s">
        <v>206</v>
      </c>
      <c r="E766" s="217" t="s">
        <v>1331</v>
      </c>
      <c r="F766" s="218" t="s">
        <v>1332</v>
      </c>
      <c r="G766" s="219" t="s">
        <v>214</v>
      </c>
      <c r="H766" s="220">
        <v>2</v>
      </c>
      <c r="I766" s="221"/>
      <c r="J766" s="222">
        <f>ROUND(I766*H766,2)</f>
        <v>0</v>
      </c>
      <c r="K766" s="218" t="s">
        <v>21</v>
      </c>
      <c r="L766" s="223"/>
      <c r="M766" s="224" t="s">
        <v>21</v>
      </c>
      <c r="N766" s="225" t="s">
        <v>42</v>
      </c>
      <c r="O766" s="40"/>
      <c r="P766" s="199">
        <f>O766*H766</f>
        <v>0</v>
      </c>
      <c r="Q766" s="199">
        <v>0.04</v>
      </c>
      <c r="R766" s="199">
        <f>Q766*H766</f>
        <v>0.08</v>
      </c>
      <c r="S766" s="199">
        <v>0</v>
      </c>
      <c r="T766" s="200">
        <f>S766*H766</f>
        <v>0</v>
      </c>
      <c r="AR766" s="22" t="s">
        <v>348</v>
      </c>
      <c r="AT766" s="22" t="s">
        <v>206</v>
      </c>
      <c r="AU766" s="22" t="s">
        <v>81</v>
      </c>
      <c r="AY766" s="22" t="s">
        <v>150</v>
      </c>
      <c r="BE766" s="201">
        <f>IF(N766="základní",J766,0)</f>
        <v>0</v>
      </c>
      <c r="BF766" s="201">
        <f>IF(N766="snížená",J766,0)</f>
        <v>0</v>
      </c>
      <c r="BG766" s="201">
        <f>IF(N766="zákl. přenesená",J766,0)</f>
        <v>0</v>
      </c>
      <c r="BH766" s="201">
        <f>IF(N766="sníž. přenesená",J766,0)</f>
        <v>0</v>
      </c>
      <c r="BI766" s="201">
        <f>IF(N766="nulová",J766,0)</f>
        <v>0</v>
      </c>
      <c r="BJ766" s="22" t="s">
        <v>79</v>
      </c>
      <c r="BK766" s="201">
        <f>ROUND(I766*H766,2)</f>
        <v>0</v>
      </c>
      <c r="BL766" s="22" t="s">
        <v>246</v>
      </c>
      <c r="BM766" s="22" t="s">
        <v>1333</v>
      </c>
    </row>
    <row r="767" spans="2:65" s="1" customFormat="1">
      <c r="B767" s="39"/>
      <c r="C767" s="61"/>
      <c r="D767" s="202" t="s">
        <v>159</v>
      </c>
      <c r="E767" s="61"/>
      <c r="F767" s="203" t="s">
        <v>1332</v>
      </c>
      <c r="G767" s="61"/>
      <c r="H767" s="61"/>
      <c r="I767" s="161"/>
      <c r="J767" s="61"/>
      <c r="K767" s="61"/>
      <c r="L767" s="59"/>
      <c r="M767" s="204"/>
      <c r="N767" s="40"/>
      <c r="O767" s="40"/>
      <c r="P767" s="40"/>
      <c r="Q767" s="40"/>
      <c r="R767" s="40"/>
      <c r="S767" s="40"/>
      <c r="T767" s="76"/>
      <c r="AT767" s="22" t="s">
        <v>159</v>
      </c>
      <c r="AU767" s="22" t="s">
        <v>81</v>
      </c>
    </row>
    <row r="768" spans="2:65" s="1" customFormat="1" ht="14.45" customHeight="1">
      <c r="B768" s="39"/>
      <c r="C768" s="216" t="s">
        <v>1334</v>
      </c>
      <c r="D768" s="216" t="s">
        <v>206</v>
      </c>
      <c r="E768" s="217" t="s">
        <v>1335</v>
      </c>
      <c r="F768" s="218" t="s">
        <v>1336</v>
      </c>
      <c r="G768" s="219" t="s">
        <v>214</v>
      </c>
      <c r="H768" s="220">
        <v>2</v>
      </c>
      <c r="I768" s="221"/>
      <c r="J768" s="222">
        <f>ROUND(I768*H768,2)</f>
        <v>0</v>
      </c>
      <c r="K768" s="218" t="s">
        <v>21</v>
      </c>
      <c r="L768" s="223"/>
      <c r="M768" s="224" t="s">
        <v>21</v>
      </c>
      <c r="N768" s="225" t="s">
        <v>42</v>
      </c>
      <c r="O768" s="40"/>
      <c r="P768" s="199">
        <f>O768*H768</f>
        <v>0</v>
      </c>
      <c r="Q768" s="199">
        <v>0.04</v>
      </c>
      <c r="R768" s="199">
        <f>Q768*H768</f>
        <v>0.08</v>
      </c>
      <c r="S768" s="199">
        <v>0</v>
      </c>
      <c r="T768" s="200">
        <f>S768*H768</f>
        <v>0</v>
      </c>
      <c r="AR768" s="22" t="s">
        <v>348</v>
      </c>
      <c r="AT768" s="22" t="s">
        <v>206</v>
      </c>
      <c r="AU768" s="22" t="s">
        <v>81</v>
      </c>
      <c r="AY768" s="22" t="s">
        <v>150</v>
      </c>
      <c r="BE768" s="201">
        <f>IF(N768="základní",J768,0)</f>
        <v>0</v>
      </c>
      <c r="BF768" s="201">
        <f>IF(N768="snížená",J768,0)</f>
        <v>0</v>
      </c>
      <c r="BG768" s="201">
        <f>IF(N768="zákl. přenesená",J768,0)</f>
        <v>0</v>
      </c>
      <c r="BH768" s="201">
        <f>IF(N768="sníž. přenesená",J768,0)</f>
        <v>0</v>
      </c>
      <c r="BI768" s="201">
        <f>IF(N768="nulová",J768,0)</f>
        <v>0</v>
      </c>
      <c r="BJ768" s="22" t="s">
        <v>79</v>
      </c>
      <c r="BK768" s="201">
        <f>ROUND(I768*H768,2)</f>
        <v>0</v>
      </c>
      <c r="BL768" s="22" t="s">
        <v>246</v>
      </c>
      <c r="BM768" s="22" t="s">
        <v>1337</v>
      </c>
    </row>
    <row r="769" spans="2:65" s="1" customFormat="1">
      <c r="B769" s="39"/>
      <c r="C769" s="61"/>
      <c r="D769" s="202" t="s">
        <v>159</v>
      </c>
      <c r="E769" s="61"/>
      <c r="F769" s="203" t="s">
        <v>1336</v>
      </c>
      <c r="G769" s="61"/>
      <c r="H769" s="61"/>
      <c r="I769" s="161"/>
      <c r="J769" s="61"/>
      <c r="K769" s="61"/>
      <c r="L769" s="59"/>
      <c r="M769" s="204"/>
      <c r="N769" s="40"/>
      <c r="O769" s="40"/>
      <c r="P769" s="40"/>
      <c r="Q769" s="40"/>
      <c r="R769" s="40"/>
      <c r="S769" s="40"/>
      <c r="T769" s="76"/>
      <c r="AT769" s="22" t="s">
        <v>159</v>
      </c>
      <c r="AU769" s="22" t="s">
        <v>81</v>
      </c>
    </row>
    <row r="770" spans="2:65" s="1" customFormat="1" ht="14.45" customHeight="1">
      <c r="B770" s="39"/>
      <c r="C770" s="216" t="s">
        <v>1338</v>
      </c>
      <c r="D770" s="216" t="s">
        <v>206</v>
      </c>
      <c r="E770" s="217" t="s">
        <v>1339</v>
      </c>
      <c r="F770" s="218" t="s">
        <v>1340</v>
      </c>
      <c r="G770" s="219" t="s">
        <v>214</v>
      </c>
      <c r="H770" s="220">
        <v>2</v>
      </c>
      <c r="I770" s="221"/>
      <c r="J770" s="222">
        <f>ROUND(I770*H770,2)</f>
        <v>0</v>
      </c>
      <c r="K770" s="218" t="s">
        <v>21</v>
      </c>
      <c r="L770" s="223"/>
      <c r="M770" s="224" t="s">
        <v>21</v>
      </c>
      <c r="N770" s="225" t="s">
        <v>42</v>
      </c>
      <c r="O770" s="40"/>
      <c r="P770" s="199">
        <f>O770*H770</f>
        <v>0</v>
      </c>
      <c r="Q770" s="199">
        <v>4.3999999999999997E-2</v>
      </c>
      <c r="R770" s="199">
        <f>Q770*H770</f>
        <v>8.7999999999999995E-2</v>
      </c>
      <c r="S770" s="199">
        <v>0</v>
      </c>
      <c r="T770" s="200">
        <f>S770*H770</f>
        <v>0</v>
      </c>
      <c r="AR770" s="22" t="s">
        <v>348</v>
      </c>
      <c r="AT770" s="22" t="s">
        <v>206</v>
      </c>
      <c r="AU770" s="22" t="s">
        <v>81</v>
      </c>
      <c r="AY770" s="22" t="s">
        <v>150</v>
      </c>
      <c r="BE770" s="201">
        <f>IF(N770="základní",J770,0)</f>
        <v>0</v>
      </c>
      <c r="BF770" s="201">
        <f>IF(N770="snížená",J770,0)</f>
        <v>0</v>
      </c>
      <c r="BG770" s="201">
        <f>IF(N770="zákl. přenesená",J770,0)</f>
        <v>0</v>
      </c>
      <c r="BH770" s="201">
        <f>IF(N770="sníž. přenesená",J770,0)</f>
        <v>0</v>
      </c>
      <c r="BI770" s="201">
        <f>IF(N770="nulová",J770,0)</f>
        <v>0</v>
      </c>
      <c r="BJ770" s="22" t="s">
        <v>79</v>
      </c>
      <c r="BK770" s="201">
        <f>ROUND(I770*H770,2)</f>
        <v>0</v>
      </c>
      <c r="BL770" s="22" t="s">
        <v>246</v>
      </c>
      <c r="BM770" s="22" t="s">
        <v>1341</v>
      </c>
    </row>
    <row r="771" spans="2:65" s="1" customFormat="1">
      <c r="B771" s="39"/>
      <c r="C771" s="61"/>
      <c r="D771" s="202" t="s">
        <v>159</v>
      </c>
      <c r="E771" s="61"/>
      <c r="F771" s="203" t="s">
        <v>1340</v>
      </c>
      <c r="G771" s="61"/>
      <c r="H771" s="61"/>
      <c r="I771" s="161"/>
      <c r="J771" s="61"/>
      <c r="K771" s="61"/>
      <c r="L771" s="59"/>
      <c r="M771" s="204"/>
      <c r="N771" s="40"/>
      <c r="O771" s="40"/>
      <c r="P771" s="40"/>
      <c r="Q771" s="40"/>
      <c r="R771" s="40"/>
      <c r="S771" s="40"/>
      <c r="T771" s="76"/>
      <c r="AT771" s="22" t="s">
        <v>159</v>
      </c>
      <c r="AU771" s="22" t="s">
        <v>81</v>
      </c>
    </row>
    <row r="772" spans="2:65" s="1" customFormat="1" ht="14.45" customHeight="1">
      <c r="B772" s="39"/>
      <c r="C772" s="216" t="s">
        <v>1342</v>
      </c>
      <c r="D772" s="216" t="s">
        <v>206</v>
      </c>
      <c r="E772" s="217" t="s">
        <v>1343</v>
      </c>
      <c r="F772" s="218" t="s">
        <v>1344</v>
      </c>
      <c r="G772" s="219" t="s">
        <v>214</v>
      </c>
      <c r="H772" s="220">
        <v>8</v>
      </c>
      <c r="I772" s="221"/>
      <c r="J772" s="222">
        <f>ROUND(I772*H772,2)</f>
        <v>0</v>
      </c>
      <c r="K772" s="218" t="s">
        <v>21</v>
      </c>
      <c r="L772" s="223"/>
      <c r="M772" s="224" t="s">
        <v>21</v>
      </c>
      <c r="N772" s="225" t="s">
        <v>42</v>
      </c>
      <c r="O772" s="40"/>
      <c r="P772" s="199">
        <f>O772*H772</f>
        <v>0</v>
      </c>
      <c r="Q772" s="199">
        <v>3.4000000000000002E-2</v>
      </c>
      <c r="R772" s="199">
        <f>Q772*H772</f>
        <v>0.27200000000000002</v>
      </c>
      <c r="S772" s="199">
        <v>0</v>
      </c>
      <c r="T772" s="200">
        <f>S772*H772</f>
        <v>0</v>
      </c>
      <c r="AR772" s="22" t="s">
        <v>348</v>
      </c>
      <c r="AT772" s="22" t="s">
        <v>206</v>
      </c>
      <c r="AU772" s="22" t="s">
        <v>81</v>
      </c>
      <c r="AY772" s="22" t="s">
        <v>150</v>
      </c>
      <c r="BE772" s="201">
        <f>IF(N772="základní",J772,0)</f>
        <v>0</v>
      </c>
      <c r="BF772" s="201">
        <f>IF(N772="snížená",J772,0)</f>
        <v>0</v>
      </c>
      <c r="BG772" s="201">
        <f>IF(N772="zákl. přenesená",J772,0)</f>
        <v>0</v>
      </c>
      <c r="BH772" s="201">
        <f>IF(N772="sníž. přenesená",J772,0)</f>
        <v>0</v>
      </c>
      <c r="BI772" s="201">
        <f>IF(N772="nulová",J772,0)</f>
        <v>0</v>
      </c>
      <c r="BJ772" s="22" t="s">
        <v>79</v>
      </c>
      <c r="BK772" s="201">
        <f>ROUND(I772*H772,2)</f>
        <v>0</v>
      </c>
      <c r="BL772" s="22" t="s">
        <v>246</v>
      </c>
      <c r="BM772" s="22" t="s">
        <v>1345</v>
      </c>
    </row>
    <row r="773" spans="2:65" s="1" customFormat="1">
      <c r="B773" s="39"/>
      <c r="C773" s="61"/>
      <c r="D773" s="202" t="s">
        <v>159</v>
      </c>
      <c r="E773" s="61"/>
      <c r="F773" s="203" t="s">
        <v>1344</v>
      </c>
      <c r="G773" s="61"/>
      <c r="H773" s="61"/>
      <c r="I773" s="161"/>
      <c r="J773" s="61"/>
      <c r="K773" s="61"/>
      <c r="L773" s="59"/>
      <c r="M773" s="204"/>
      <c r="N773" s="40"/>
      <c r="O773" s="40"/>
      <c r="P773" s="40"/>
      <c r="Q773" s="40"/>
      <c r="R773" s="40"/>
      <c r="S773" s="40"/>
      <c r="T773" s="76"/>
      <c r="AT773" s="22" t="s">
        <v>159</v>
      </c>
      <c r="AU773" s="22" t="s">
        <v>81</v>
      </c>
    </row>
    <row r="774" spans="2:65" s="1" customFormat="1" ht="14.45" customHeight="1">
      <c r="B774" s="39"/>
      <c r="C774" s="216" t="s">
        <v>1346</v>
      </c>
      <c r="D774" s="216" t="s">
        <v>206</v>
      </c>
      <c r="E774" s="217" t="s">
        <v>1347</v>
      </c>
      <c r="F774" s="218" t="s">
        <v>1348</v>
      </c>
      <c r="G774" s="219" t="s">
        <v>214</v>
      </c>
      <c r="H774" s="220">
        <v>6</v>
      </c>
      <c r="I774" s="221"/>
      <c r="J774" s="222">
        <f>ROUND(I774*H774,2)</f>
        <v>0</v>
      </c>
      <c r="K774" s="218" t="s">
        <v>21</v>
      </c>
      <c r="L774" s="223"/>
      <c r="M774" s="224" t="s">
        <v>21</v>
      </c>
      <c r="N774" s="225" t="s">
        <v>42</v>
      </c>
      <c r="O774" s="40"/>
      <c r="P774" s="199">
        <f>O774*H774</f>
        <v>0</v>
      </c>
      <c r="Q774" s="199">
        <v>2.4E-2</v>
      </c>
      <c r="R774" s="199">
        <f>Q774*H774</f>
        <v>0.14400000000000002</v>
      </c>
      <c r="S774" s="199">
        <v>0</v>
      </c>
      <c r="T774" s="200">
        <f>S774*H774</f>
        <v>0</v>
      </c>
      <c r="AR774" s="22" t="s">
        <v>348</v>
      </c>
      <c r="AT774" s="22" t="s">
        <v>206</v>
      </c>
      <c r="AU774" s="22" t="s">
        <v>81</v>
      </c>
      <c r="AY774" s="22" t="s">
        <v>150</v>
      </c>
      <c r="BE774" s="201">
        <f>IF(N774="základní",J774,0)</f>
        <v>0</v>
      </c>
      <c r="BF774" s="201">
        <f>IF(N774="snížená",J774,0)</f>
        <v>0</v>
      </c>
      <c r="BG774" s="201">
        <f>IF(N774="zákl. přenesená",J774,0)</f>
        <v>0</v>
      </c>
      <c r="BH774" s="201">
        <f>IF(N774="sníž. přenesená",J774,0)</f>
        <v>0</v>
      </c>
      <c r="BI774" s="201">
        <f>IF(N774="nulová",J774,0)</f>
        <v>0</v>
      </c>
      <c r="BJ774" s="22" t="s">
        <v>79</v>
      </c>
      <c r="BK774" s="201">
        <f>ROUND(I774*H774,2)</f>
        <v>0</v>
      </c>
      <c r="BL774" s="22" t="s">
        <v>246</v>
      </c>
      <c r="BM774" s="22" t="s">
        <v>1349</v>
      </c>
    </row>
    <row r="775" spans="2:65" s="1" customFormat="1">
      <c r="B775" s="39"/>
      <c r="C775" s="61"/>
      <c r="D775" s="202" t="s">
        <v>159</v>
      </c>
      <c r="E775" s="61"/>
      <c r="F775" s="203" t="s">
        <v>1348</v>
      </c>
      <c r="G775" s="61"/>
      <c r="H775" s="61"/>
      <c r="I775" s="161"/>
      <c r="J775" s="61"/>
      <c r="K775" s="61"/>
      <c r="L775" s="59"/>
      <c r="M775" s="204"/>
      <c r="N775" s="40"/>
      <c r="O775" s="40"/>
      <c r="P775" s="40"/>
      <c r="Q775" s="40"/>
      <c r="R775" s="40"/>
      <c r="S775" s="40"/>
      <c r="T775" s="76"/>
      <c r="AT775" s="22" t="s">
        <v>159</v>
      </c>
      <c r="AU775" s="22" t="s">
        <v>81</v>
      </c>
    </row>
    <row r="776" spans="2:65" s="1" customFormat="1" ht="14.45" customHeight="1">
      <c r="B776" s="39"/>
      <c r="C776" s="216" t="s">
        <v>1350</v>
      </c>
      <c r="D776" s="216" t="s">
        <v>206</v>
      </c>
      <c r="E776" s="217" t="s">
        <v>1351</v>
      </c>
      <c r="F776" s="218" t="s">
        <v>1352</v>
      </c>
      <c r="G776" s="219" t="s">
        <v>214</v>
      </c>
      <c r="H776" s="220">
        <v>1</v>
      </c>
      <c r="I776" s="221"/>
      <c r="J776" s="222">
        <f>ROUND(I776*H776,2)</f>
        <v>0</v>
      </c>
      <c r="K776" s="218" t="s">
        <v>21</v>
      </c>
      <c r="L776" s="223"/>
      <c r="M776" s="224" t="s">
        <v>21</v>
      </c>
      <c r="N776" s="225" t="s">
        <v>42</v>
      </c>
      <c r="O776" s="40"/>
      <c r="P776" s="199">
        <f>O776*H776</f>
        <v>0</v>
      </c>
      <c r="Q776" s="199">
        <v>1.4E-2</v>
      </c>
      <c r="R776" s="199">
        <f>Q776*H776</f>
        <v>1.4E-2</v>
      </c>
      <c r="S776" s="199">
        <v>0</v>
      </c>
      <c r="T776" s="200">
        <f>S776*H776</f>
        <v>0</v>
      </c>
      <c r="AR776" s="22" t="s">
        <v>348</v>
      </c>
      <c r="AT776" s="22" t="s">
        <v>206</v>
      </c>
      <c r="AU776" s="22" t="s">
        <v>81</v>
      </c>
      <c r="AY776" s="22" t="s">
        <v>150</v>
      </c>
      <c r="BE776" s="201">
        <f>IF(N776="základní",J776,0)</f>
        <v>0</v>
      </c>
      <c r="BF776" s="201">
        <f>IF(N776="snížená",J776,0)</f>
        <v>0</v>
      </c>
      <c r="BG776" s="201">
        <f>IF(N776="zákl. přenesená",J776,0)</f>
        <v>0</v>
      </c>
      <c r="BH776" s="201">
        <f>IF(N776="sníž. přenesená",J776,0)</f>
        <v>0</v>
      </c>
      <c r="BI776" s="201">
        <f>IF(N776="nulová",J776,0)</f>
        <v>0</v>
      </c>
      <c r="BJ776" s="22" t="s">
        <v>79</v>
      </c>
      <c r="BK776" s="201">
        <f>ROUND(I776*H776,2)</f>
        <v>0</v>
      </c>
      <c r="BL776" s="22" t="s">
        <v>246</v>
      </c>
      <c r="BM776" s="22" t="s">
        <v>1353</v>
      </c>
    </row>
    <row r="777" spans="2:65" s="1" customFormat="1">
      <c r="B777" s="39"/>
      <c r="C777" s="61"/>
      <c r="D777" s="202" t="s">
        <v>159</v>
      </c>
      <c r="E777" s="61"/>
      <c r="F777" s="203" t="s">
        <v>1352</v>
      </c>
      <c r="G777" s="61"/>
      <c r="H777" s="61"/>
      <c r="I777" s="161"/>
      <c r="J777" s="61"/>
      <c r="K777" s="61"/>
      <c r="L777" s="59"/>
      <c r="M777" s="204"/>
      <c r="N777" s="40"/>
      <c r="O777" s="40"/>
      <c r="P777" s="40"/>
      <c r="Q777" s="40"/>
      <c r="R777" s="40"/>
      <c r="S777" s="40"/>
      <c r="T777" s="76"/>
      <c r="AT777" s="22" t="s">
        <v>159</v>
      </c>
      <c r="AU777" s="22" t="s">
        <v>81</v>
      </c>
    </row>
    <row r="778" spans="2:65" s="1" customFormat="1" ht="14.45" customHeight="1">
      <c r="B778" s="39"/>
      <c r="C778" s="216" t="s">
        <v>1354</v>
      </c>
      <c r="D778" s="216" t="s">
        <v>206</v>
      </c>
      <c r="E778" s="217" t="s">
        <v>1355</v>
      </c>
      <c r="F778" s="218" t="s">
        <v>1356</v>
      </c>
      <c r="G778" s="219" t="s">
        <v>214</v>
      </c>
      <c r="H778" s="220">
        <v>4</v>
      </c>
      <c r="I778" s="221"/>
      <c r="J778" s="222">
        <f>ROUND(I778*H778,2)</f>
        <v>0</v>
      </c>
      <c r="K778" s="218" t="s">
        <v>21</v>
      </c>
      <c r="L778" s="223"/>
      <c r="M778" s="224" t="s">
        <v>21</v>
      </c>
      <c r="N778" s="225" t="s">
        <v>42</v>
      </c>
      <c r="O778" s="40"/>
      <c r="P778" s="199">
        <f>O778*H778</f>
        <v>0</v>
      </c>
      <c r="Q778" s="199">
        <v>1.4E-2</v>
      </c>
      <c r="R778" s="199">
        <f>Q778*H778</f>
        <v>5.6000000000000001E-2</v>
      </c>
      <c r="S778" s="199">
        <v>0</v>
      </c>
      <c r="T778" s="200">
        <f>S778*H778</f>
        <v>0</v>
      </c>
      <c r="AR778" s="22" t="s">
        <v>348</v>
      </c>
      <c r="AT778" s="22" t="s">
        <v>206</v>
      </c>
      <c r="AU778" s="22" t="s">
        <v>81</v>
      </c>
      <c r="AY778" s="22" t="s">
        <v>150</v>
      </c>
      <c r="BE778" s="201">
        <f>IF(N778="základní",J778,0)</f>
        <v>0</v>
      </c>
      <c r="BF778" s="201">
        <f>IF(N778="snížená",J778,0)</f>
        <v>0</v>
      </c>
      <c r="BG778" s="201">
        <f>IF(N778="zákl. přenesená",J778,0)</f>
        <v>0</v>
      </c>
      <c r="BH778" s="201">
        <f>IF(N778="sníž. přenesená",J778,0)</f>
        <v>0</v>
      </c>
      <c r="BI778" s="201">
        <f>IF(N778="nulová",J778,0)</f>
        <v>0</v>
      </c>
      <c r="BJ778" s="22" t="s">
        <v>79</v>
      </c>
      <c r="BK778" s="201">
        <f>ROUND(I778*H778,2)</f>
        <v>0</v>
      </c>
      <c r="BL778" s="22" t="s">
        <v>246</v>
      </c>
      <c r="BM778" s="22" t="s">
        <v>1357</v>
      </c>
    </row>
    <row r="779" spans="2:65" s="1" customFormat="1">
      <c r="B779" s="39"/>
      <c r="C779" s="61"/>
      <c r="D779" s="202" t="s">
        <v>159</v>
      </c>
      <c r="E779" s="61"/>
      <c r="F779" s="203" t="s">
        <v>1356</v>
      </c>
      <c r="G779" s="61"/>
      <c r="H779" s="61"/>
      <c r="I779" s="161"/>
      <c r="J779" s="61"/>
      <c r="K779" s="61"/>
      <c r="L779" s="59"/>
      <c r="M779" s="204"/>
      <c r="N779" s="40"/>
      <c r="O779" s="40"/>
      <c r="P779" s="40"/>
      <c r="Q779" s="40"/>
      <c r="R779" s="40"/>
      <c r="S779" s="40"/>
      <c r="T779" s="76"/>
      <c r="AT779" s="22" t="s">
        <v>159</v>
      </c>
      <c r="AU779" s="22" t="s">
        <v>81</v>
      </c>
    </row>
    <row r="780" spans="2:65" s="1" customFormat="1" ht="14.45" customHeight="1">
      <c r="B780" s="39"/>
      <c r="C780" s="216" t="s">
        <v>1358</v>
      </c>
      <c r="D780" s="216" t="s">
        <v>206</v>
      </c>
      <c r="E780" s="217" t="s">
        <v>1359</v>
      </c>
      <c r="F780" s="218" t="s">
        <v>1360</v>
      </c>
      <c r="G780" s="219" t="s">
        <v>214</v>
      </c>
      <c r="H780" s="220">
        <v>1</v>
      </c>
      <c r="I780" s="221"/>
      <c r="J780" s="222">
        <f>ROUND(I780*H780,2)</f>
        <v>0</v>
      </c>
      <c r="K780" s="218" t="s">
        <v>21</v>
      </c>
      <c r="L780" s="223"/>
      <c r="M780" s="224" t="s">
        <v>21</v>
      </c>
      <c r="N780" s="225" t="s">
        <v>42</v>
      </c>
      <c r="O780" s="40"/>
      <c r="P780" s="199">
        <f>O780*H780</f>
        <v>0</v>
      </c>
      <c r="Q780" s="199">
        <v>1.4E-2</v>
      </c>
      <c r="R780" s="199">
        <f>Q780*H780</f>
        <v>1.4E-2</v>
      </c>
      <c r="S780" s="199">
        <v>0</v>
      </c>
      <c r="T780" s="200">
        <f>S780*H780</f>
        <v>0</v>
      </c>
      <c r="AR780" s="22" t="s">
        <v>348</v>
      </c>
      <c r="AT780" s="22" t="s">
        <v>206</v>
      </c>
      <c r="AU780" s="22" t="s">
        <v>81</v>
      </c>
      <c r="AY780" s="22" t="s">
        <v>150</v>
      </c>
      <c r="BE780" s="201">
        <f>IF(N780="základní",J780,0)</f>
        <v>0</v>
      </c>
      <c r="BF780" s="201">
        <f>IF(N780="snížená",J780,0)</f>
        <v>0</v>
      </c>
      <c r="BG780" s="201">
        <f>IF(N780="zákl. přenesená",J780,0)</f>
        <v>0</v>
      </c>
      <c r="BH780" s="201">
        <f>IF(N780="sníž. přenesená",J780,0)</f>
        <v>0</v>
      </c>
      <c r="BI780" s="201">
        <f>IF(N780="nulová",J780,0)</f>
        <v>0</v>
      </c>
      <c r="BJ780" s="22" t="s">
        <v>79</v>
      </c>
      <c r="BK780" s="201">
        <f>ROUND(I780*H780,2)</f>
        <v>0</v>
      </c>
      <c r="BL780" s="22" t="s">
        <v>246</v>
      </c>
      <c r="BM780" s="22" t="s">
        <v>1361</v>
      </c>
    </row>
    <row r="781" spans="2:65" s="1" customFormat="1">
      <c r="B781" s="39"/>
      <c r="C781" s="61"/>
      <c r="D781" s="202" t="s">
        <v>159</v>
      </c>
      <c r="E781" s="61"/>
      <c r="F781" s="203" t="s">
        <v>1360</v>
      </c>
      <c r="G781" s="61"/>
      <c r="H781" s="61"/>
      <c r="I781" s="161"/>
      <c r="J781" s="61"/>
      <c r="K781" s="61"/>
      <c r="L781" s="59"/>
      <c r="M781" s="204"/>
      <c r="N781" s="40"/>
      <c r="O781" s="40"/>
      <c r="P781" s="40"/>
      <c r="Q781" s="40"/>
      <c r="R781" s="40"/>
      <c r="S781" s="40"/>
      <c r="T781" s="76"/>
      <c r="AT781" s="22" t="s">
        <v>159</v>
      </c>
      <c r="AU781" s="22" t="s">
        <v>81</v>
      </c>
    </row>
    <row r="782" spans="2:65" s="1" customFormat="1" ht="22.9" customHeight="1">
      <c r="B782" s="39"/>
      <c r="C782" s="190" t="s">
        <v>1362</v>
      </c>
      <c r="D782" s="190" t="s">
        <v>152</v>
      </c>
      <c r="E782" s="191" t="s">
        <v>1363</v>
      </c>
      <c r="F782" s="192" t="s">
        <v>1364</v>
      </c>
      <c r="G782" s="193" t="s">
        <v>214</v>
      </c>
      <c r="H782" s="194">
        <v>1</v>
      </c>
      <c r="I782" s="195"/>
      <c r="J782" s="196">
        <f>ROUND(I782*H782,2)</f>
        <v>0</v>
      </c>
      <c r="K782" s="192" t="s">
        <v>156</v>
      </c>
      <c r="L782" s="59"/>
      <c r="M782" s="197" t="s">
        <v>21</v>
      </c>
      <c r="N782" s="198" t="s">
        <v>42</v>
      </c>
      <c r="O782" s="40"/>
      <c r="P782" s="199">
        <f>O782*H782</f>
        <v>0</v>
      </c>
      <c r="Q782" s="199">
        <v>4.6999999999999999E-4</v>
      </c>
      <c r="R782" s="199">
        <f>Q782*H782</f>
        <v>4.6999999999999999E-4</v>
      </c>
      <c r="S782" s="199">
        <v>0</v>
      </c>
      <c r="T782" s="200">
        <f>S782*H782</f>
        <v>0</v>
      </c>
      <c r="AR782" s="22" t="s">
        <v>246</v>
      </c>
      <c r="AT782" s="22" t="s">
        <v>152</v>
      </c>
      <c r="AU782" s="22" t="s">
        <v>81</v>
      </c>
      <c r="AY782" s="22" t="s">
        <v>150</v>
      </c>
      <c r="BE782" s="201">
        <f>IF(N782="základní",J782,0)</f>
        <v>0</v>
      </c>
      <c r="BF782" s="201">
        <f>IF(N782="snížená",J782,0)</f>
        <v>0</v>
      </c>
      <c r="BG782" s="201">
        <f>IF(N782="zákl. přenesená",J782,0)</f>
        <v>0</v>
      </c>
      <c r="BH782" s="201">
        <f>IF(N782="sníž. přenesená",J782,0)</f>
        <v>0</v>
      </c>
      <c r="BI782" s="201">
        <f>IF(N782="nulová",J782,0)</f>
        <v>0</v>
      </c>
      <c r="BJ782" s="22" t="s">
        <v>79</v>
      </c>
      <c r="BK782" s="201">
        <f>ROUND(I782*H782,2)</f>
        <v>0</v>
      </c>
      <c r="BL782" s="22" t="s">
        <v>246</v>
      </c>
      <c r="BM782" s="22" t="s">
        <v>1365</v>
      </c>
    </row>
    <row r="783" spans="2:65" s="1" customFormat="1" ht="27">
      <c r="B783" s="39"/>
      <c r="C783" s="61"/>
      <c r="D783" s="202" t="s">
        <v>159</v>
      </c>
      <c r="E783" s="61"/>
      <c r="F783" s="203" t="s">
        <v>1366</v>
      </c>
      <c r="G783" s="61"/>
      <c r="H783" s="61"/>
      <c r="I783" s="161"/>
      <c r="J783" s="61"/>
      <c r="K783" s="61"/>
      <c r="L783" s="59"/>
      <c r="M783" s="204"/>
      <c r="N783" s="40"/>
      <c r="O783" s="40"/>
      <c r="P783" s="40"/>
      <c r="Q783" s="40"/>
      <c r="R783" s="40"/>
      <c r="S783" s="40"/>
      <c r="T783" s="76"/>
      <c r="AT783" s="22" t="s">
        <v>159</v>
      </c>
      <c r="AU783" s="22" t="s">
        <v>81</v>
      </c>
    </row>
    <row r="784" spans="2:65" s="1" customFormat="1" ht="14.45" customHeight="1">
      <c r="B784" s="39"/>
      <c r="C784" s="216" t="s">
        <v>1367</v>
      </c>
      <c r="D784" s="216" t="s">
        <v>206</v>
      </c>
      <c r="E784" s="217" t="s">
        <v>1368</v>
      </c>
      <c r="F784" s="218" t="s">
        <v>1369</v>
      </c>
      <c r="G784" s="219" t="s">
        <v>214</v>
      </c>
      <c r="H784" s="220">
        <v>1</v>
      </c>
      <c r="I784" s="221"/>
      <c r="J784" s="222">
        <f>ROUND(I784*H784,2)</f>
        <v>0</v>
      </c>
      <c r="K784" s="218" t="s">
        <v>21</v>
      </c>
      <c r="L784" s="223"/>
      <c r="M784" s="224" t="s">
        <v>21</v>
      </c>
      <c r="N784" s="225" t="s">
        <v>42</v>
      </c>
      <c r="O784" s="40"/>
      <c r="P784" s="199">
        <f>O784*H784</f>
        <v>0</v>
      </c>
      <c r="Q784" s="199">
        <v>0.08</v>
      </c>
      <c r="R784" s="199">
        <f>Q784*H784</f>
        <v>0.08</v>
      </c>
      <c r="S784" s="199">
        <v>0</v>
      </c>
      <c r="T784" s="200">
        <f>S784*H784</f>
        <v>0</v>
      </c>
      <c r="AR784" s="22" t="s">
        <v>348</v>
      </c>
      <c r="AT784" s="22" t="s">
        <v>206</v>
      </c>
      <c r="AU784" s="22" t="s">
        <v>81</v>
      </c>
      <c r="AY784" s="22" t="s">
        <v>150</v>
      </c>
      <c r="BE784" s="201">
        <f>IF(N784="základní",J784,0)</f>
        <v>0</v>
      </c>
      <c r="BF784" s="201">
        <f>IF(N784="snížená",J784,0)</f>
        <v>0</v>
      </c>
      <c r="BG784" s="201">
        <f>IF(N784="zákl. přenesená",J784,0)</f>
        <v>0</v>
      </c>
      <c r="BH784" s="201">
        <f>IF(N784="sníž. přenesená",J784,0)</f>
        <v>0</v>
      </c>
      <c r="BI784" s="201">
        <f>IF(N784="nulová",J784,0)</f>
        <v>0</v>
      </c>
      <c r="BJ784" s="22" t="s">
        <v>79</v>
      </c>
      <c r="BK784" s="201">
        <f>ROUND(I784*H784,2)</f>
        <v>0</v>
      </c>
      <c r="BL784" s="22" t="s">
        <v>246</v>
      </c>
      <c r="BM784" s="22" t="s">
        <v>1370</v>
      </c>
    </row>
    <row r="785" spans="2:65" s="1" customFormat="1">
      <c r="B785" s="39"/>
      <c r="C785" s="61"/>
      <c r="D785" s="202" t="s">
        <v>159</v>
      </c>
      <c r="E785" s="61"/>
      <c r="F785" s="203" t="s">
        <v>1371</v>
      </c>
      <c r="G785" s="61"/>
      <c r="H785" s="61"/>
      <c r="I785" s="161"/>
      <c r="J785" s="61"/>
      <c r="K785" s="61"/>
      <c r="L785" s="59"/>
      <c r="M785" s="204"/>
      <c r="N785" s="40"/>
      <c r="O785" s="40"/>
      <c r="P785" s="40"/>
      <c r="Q785" s="40"/>
      <c r="R785" s="40"/>
      <c r="S785" s="40"/>
      <c r="T785" s="76"/>
      <c r="AT785" s="22" t="s">
        <v>159</v>
      </c>
      <c r="AU785" s="22" t="s">
        <v>81</v>
      </c>
    </row>
    <row r="786" spans="2:65" s="1" customFormat="1" ht="22.9" customHeight="1">
      <c r="B786" s="39"/>
      <c r="C786" s="190" t="s">
        <v>1372</v>
      </c>
      <c r="D786" s="190" t="s">
        <v>152</v>
      </c>
      <c r="E786" s="191" t="s">
        <v>1373</v>
      </c>
      <c r="F786" s="192" t="s">
        <v>1374</v>
      </c>
      <c r="G786" s="193" t="s">
        <v>214</v>
      </c>
      <c r="H786" s="194">
        <v>38</v>
      </c>
      <c r="I786" s="195"/>
      <c r="J786" s="196">
        <f>ROUND(I786*H786,2)</f>
        <v>0</v>
      </c>
      <c r="K786" s="192" t="s">
        <v>156</v>
      </c>
      <c r="L786" s="59"/>
      <c r="M786" s="197" t="s">
        <v>21</v>
      </c>
      <c r="N786" s="198" t="s">
        <v>42</v>
      </c>
      <c r="O786" s="40"/>
      <c r="P786" s="199">
        <f>O786*H786</f>
        <v>0</v>
      </c>
      <c r="Q786" s="199">
        <v>0</v>
      </c>
      <c r="R786" s="199">
        <f>Q786*H786</f>
        <v>0</v>
      </c>
      <c r="S786" s="199">
        <v>0</v>
      </c>
      <c r="T786" s="200">
        <f>S786*H786</f>
        <v>0</v>
      </c>
      <c r="AR786" s="22" t="s">
        <v>246</v>
      </c>
      <c r="AT786" s="22" t="s">
        <v>152</v>
      </c>
      <c r="AU786" s="22" t="s">
        <v>81</v>
      </c>
      <c r="AY786" s="22" t="s">
        <v>150</v>
      </c>
      <c r="BE786" s="201">
        <f>IF(N786="základní",J786,0)</f>
        <v>0</v>
      </c>
      <c r="BF786" s="201">
        <f>IF(N786="snížená",J786,0)</f>
        <v>0</v>
      </c>
      <c r="BG786" s="201">
        <f>IF(N786="zákl. přenesená",J786,0)</f>
        <v>0</v>
      </c>
      <c r="BH786" s="201">
        <f>IF(N786="sníž. přenesená",J786,0)</f>
        <v>0</v>
      </c>
      <c r="BI786" s="201">
        <f>IF(N786="nulová",J786,0)</f>
        <v>0</v>
      </c>
      <c r="BJ786" s="22" t="s">
        <v>79</v>
      </c>
      <c r="BK786" s="201">
        <f>ROUND(I786*H786,2)</f>
        <v>0</v>
      </c>
      <c r="BL786" s="22" t="s">
        <v>246</v>
      </c>
      <c r="BM786" s="22" t="s">
        <v>1375</v>
      </c>
    </row>
    <row r="787" spans="2:65" s="1" customFormat="1">
      <c r="B787" s="39"/>
      <c r="C787" s="61"/>
      <c r="D787" s="202" t="s">
        <v>159</v>
      </c>
      <c r="E787" s="61"/>
      <c r="F787" s="203" t="s">
        <v>1376</v>
      </c>
      <c r="G787" s="61"/>
      <c r="H787" s="61"/>
      <c r="I787" s="161"/>
      <c r="J787" s="61"/>
      <c r="K787" s="61"/>
      <c r="L787" s="59"/>
      <c r="M787" s="204"/>
      <c r="N787" s="40"/>
      <c r="O787" s="40"/>
      <c r="P787" s="40"/>
      <c r="Q787" s="40"/>
      <c r="R787" s="40"/>
      <c r="S787" s="40"/>
      <c r="T787" s="76"/>
      <c r="AT787" s="22" t="s">
        <v>159</v>
      </c>
      <c r="AU787" s="22" t="s">
        <v>81</v>
      </c>
    </row>
    <row r="788" spans="2:65" s="1" customFormat="1" ht="14.45" customHeight="1">
      <c r="B788" s="39"/>
      <c r="C788" s="216" t="s">
        <v>1377</v>
      </c>
      <c r="D788" s="216" t="s">
        <v>206</v>
      </c>
      <c r="E788" s="217" t="s">
        <v>1378</v>
      </c>
      <c r="F788" s="218" t="s">
        <v>1379</v>
      </c>
      <c r="G788" s="219" t="s">
        <v>214</v>
      </c>
      <c r="H788" s="220">
        <v>76</v>
      </c>
      <c r="I788" s="221"/>
      <c r="J788" s="222">
        <f>ROUND(I788*H788,2)</f>
        <v>0</v>
      </c>
      <c r="K788" s="218" t="s">
        <v>156</v>
      </c>
      <c r="L788" s="223"/>
      <c r="M788" s="224" t="s">
        <v>21</v>
      </c>
      <c r="N788" s="225" t="s">
        <v>42</v>
      </c>
      <c r="O788" s="40"/>
      <c r="P788" s="199">
        <f>O788*H788</f>
        <v>0</v>
      </c>
      <c r="Q788" s="199">
        <v>6.0000000000000002E-5</v>
      </c>
      <c r="R788" s="199">
        <f>Q788*H788</f>
        <v>4.5599999999999998E-3</v>
      </c>
      <c r="S788" s="199">
        <v>0</v>
      </c>
      <c r="T788" s="200">
        <f>S788*H788</f>
        <v>0</v>
      </c>
      <c r="AR788" s="22" t="s">
        <v>348</v>
      </c>
      <c r="AT788" s="22" t="s">
        <v>206</v>
      </c>
      <c r="AU788" s="22" t="s">
        <v>81</v>
      </c>
      <c r="AY788" s="22" t="s">
        <v>150</v>
      </c>
      <c r="BE788" s="201">
        <f>IF(N788="základní",J788,0)</f>
        <v>0</v>
      </c>
      <c r="BF788" s="201">
        <f>IF(N788="snížená",J788,0)</f>
        <v>0</v>
      </c>
      <c r="BG788" s="201">
        <f>IF(N788="zákl. přenesená",J788,0)</f>
        <v>0</v>
      </c>
      <c r="BH788" s="201">
        <f>IF(N788="sníž. přenesená",J788,0)</f>
        <v>0</v>
      </c>
      <c r="BI788" s="201">
        <f>IF(N788="nulová",J788,0)</f>
        <v>0</v>
      </c>
      <c r="BJ788" s="22" t="s">
        <v>79</v>
      </c>
      <c r="BK788" s="201">
        <f>ROUND(I788*H788,2)</f>
        <v>0</v>
      </c>
      <c r="BL788" s="22" t="s">
        <v>246</v>
      </c>
      <c r="BM788" s="22" t="s">
        <v>1380</v>
      </c>
    </row>
    <row r="789" spans="2:65" s="1" customFormat="1" ht="27">
      <c r="B789" s="39"/>
      <c r="C789" s="61"/>
      <c r="D789" s="202" t="s">
        <v>159</v>
      </c>
      <c r="E789" s="61"/>
      <c r="F789" s="203" t="s">
        <v>1381</v>
      </c>
      <c r="G789" s="61"/>
      <c r="H789" s="61"/>
      <c r="I789" s="161"/>
      <c r="J789" s="61"/>
      <c r="K789" s="61"/>
      <c r="L789" s="59"/>
      <c r="M789" s="204"/>
      <c r="N789" s="40"/>
      <c r="O789" s="40"/>
      <c r="P789" s="40"/>
      <c r="Q789" s="40"/>
      <c r="R789" s="40"/>
      <c r="S789" s="40"/>
      <c r="T789" s="76"/>
      <c r="AT789" s="22" t="s">
        <v>159</v>
      </c>
      <c r="AU789" s="22" t="s">
        <v>81</v>
      </c>
    </row>
    <row r="790" spans="2:65" s="1" customFormat="1" ht="14.45" customHeight="1">
      <c r="B790" s="39"/>
      <c r="C790" s="216" t="s">
        <v>1382</v>
      </c>
      <c r="D790" s="216" t="s">
        <v>206</v>
      </c>
      <c r="E790" s="217" t="s">
        <v>1383</v>
      </c>
      <c r="F790" s="218" t="s">
        <v>1384</v>
      </c>
      <c r="G790" s="219" t="s">
        <v>336</v>
      </c>
      <c r="H790" s="220">
        <v>31.8</v>
      </c>
      <c r="I790" s="221"/>
      <c r="J790" s="222">
        <f>ROUND(I790*H790,2)</f>
        <v>0</v>
      </c>
      <c r="K790" s="218" t="s">
        <v>156</v>
      </c>
      <c r="L790" s="223"/>
      <c r="M790" s="224" t="s">
        <v>21</v>
      </c>
      <c r="N790" s="225" t="s">
        <v>42</v>
      </c>
      <c r="O790" s="40"/>
      <c r="P790" s="199">
        <f>O790*H790</f>
        <v>0</v>
      </c>
      <c r="Q790" s="199">
        <v>7.0000000000000001E-3</v>
      </c>
      <c r="R790" s="199">
        <f>Q790*H790</f>
        <v>0.22260000000000002</v>
      </c>
      <c r="S790" s="199">
        <v>0</v>
      </c>
      <c r="T790" s="200">
        <f>S790*H790</f>
        <v>0</v>
      </c>
      <c r="AR790" s="22" t="s">
        <v>348</v>
      </c>
      <c r="AT790" s="22" t="s">
        <v>206</v>
      </c>
      <c r="AU790" s="22" t="s">
        <v>81</v>
      </c>
      <c r="AY790" s="22" t="s">
        <v>150</v>
      </c>
      <c r="BE790" s="201">
        <f>IF(N790="základní",J790,0)</f>
        <v>0</v>
      </c>
      <c r="BF790" s="201">
        <f>IF(N790="snížená",J790,0)</f>
        <v>0</v>
      </c>
      <c r="BG790" s="201">
        <f>IF(N790="zákl. přenesená",J790,0)</f>
        <v>0</v>
      </c>
      <c r="BH790" s="201">
        <f>IF(N790="sníž. přenesená",J790,0)</f>
        <v>0</v>
      </c>
      <c r="BI790" s="201">
        <f>IF(N790="nulová",J790,0)</f>
        <v>0</v>
      </c>
      <c r="BJ790" s="22" t="s">
        <v>79</v>
      </c>
      <c r="BK790" s="201">
        <f>ROUND(I790*H790,2)</f>
        <v>0</v>
      </c>
      <c r="BL790" s="22" t="s">
        <v>246</v>
      </c>
      <c r="BM790" s="22" t="s">
        <v>1385</v>
      </c>
    </row>
    <row r="791" spans="2:65" s="1" customFormat="1" ht="27">
      <c r="B791" s="39"/>
      <c r="C791" s="61"/>
      <c r="D791" s="202" t="s">
        <v>159</v>
      </c>
      <c r="E791" s="61"/>
      <c r="F791" s="203" t="s">
        <v>1386</v>
      </c>
      <c r="G791" s="61"/>
      <c r="H791" s="61"/>
      <c r="I791" s="161"/>
      <c r="J791" s="61"/>
      <c r="K791" s="61"/>
      <c r="L791" s="59"/>
      <c r="M791" s="204"/>
      <c r="N791" s="40"/>
      <c r="O791" s="40"/>
      <c r="P791" s="40"/>
      <c r="Q791" s="40"/>
      <c r="R791" s="40"/>
      <c r="S791" s="40"/>
      <c r="T791" s="76"/>
      <c r="AT791" s="22" t="s">
        <v>159</v>
      </c>
      <c r="AU791" s="22" t="s">
        <v>81</v>
      </c>
    </row>
    <row r="792" spans="2:65" s="11" customFormat="1">
      <c r="B792" s="205"/>
      <c r="C792" s="206"/>
      <c r="D792" s="202" t="s">
        <v>161</v>
      </c>
      <c r="E792" s="207" t="s">
        <v>21</v>
      </c>
      <c r="F792" s="208" t="s">
        <v>1387</v>
      </c>
      <c r="G792" s="206"/>
      <c r="H792" s="209">
        <v>31.8</v>
      </c>
      <c r="I792" s="210"/>
      <c r="J792" s="206"/>
      <c r="K792" s="206"/>
      <c r="L792" s="211"/>
      <c r="M792" s="212"/>
      <c r="N792" s="213"/>
      <c r="O792" s="213"/>
      <c r="P792" s="213"/>
      <c r="Q792" s="213"/>
      <c r="R792" s="213"/>
      <c r="S792" s="213"/>
      <c r="T792" s="214"/>
      <c r="AT792" s="215" t="s">
        <v>161</v>
      </c>
      <c r="AU792" s="215" t="s">
        <v>81</v>
      </c>
      <c r="AV792" s="11" t="s">
        <v>81</v>
      </c>
      <c r="AW792" s="11" t="s">
        <v>35</v>
      </c>
      <c r="AX792" s="11" t="s">
        <v>79</v>
      </c>
      <c r="AY792" s="215" t="s">
        <v>150</v>
      </c>
    </row>
    <row r="793" spans="2:65" s="1" customFormat="1" ht="14.45" customHeight="1">
      <c r="B793" s="39"/>
      <c r="C793" s="216" t="s">
        <v>1388</v>
      </c>
      <c r="D793" s="216" t="s">
        <v>206</v>
      </c>
      <c r="E793" s="217" t="s">
        <v>1389</v>
      </c>
      <c r="F793" s="218" t="s">
        <v>1390</v>
      </c>
      <c r="G793" s="219" t="s">
        <v>336</v>
      </c>
      <c r="H793" s="220">
        <v>4.8</v>
      </c>
      <c r="I793" s="221"/>
      <c r="J793" s="222">
        <f>ROUND(I793*H793,2)</f>
        <v>0</v>
      </c>
      <c r="K793" s="218" t="s">
        <v>156</v>
      </c>
      <c r="L793" s="223"/>
      <c r="M793" s="224" t="s">
        <v>21</v>
      </c>
      <c r="N793" s="225" t="s">
        <v>42</v>
      </c>
      <c r="O793" s="40"/>
      <c r="P793" s="199">
        <f>O793*H793</f>
        <v>0</v>
      </c>
      <c r="Q793" s="199">
        <v>0.01</v>
      </c>
      <c r="R793" s="199">
        <f>Q793*H793</f>
        <v>4.8000000000000001E-2</v>
      </c>
      <c r="S793" s="199">
        <v>0</v>
      </c>
      <c r="T793" s="200">
        <f>S793*H793</f>
        <v>0</v>
      </c>
      <c r="AR793" s="22" t="s">
        <v>348</v>
      </c>
      <c r="AT793" s="22" t="s">
        <v>206</v>
      </c>
      <c r="AU793" s="22" t="s">
        <v>81</v>
      </c>
      <c r="AY793" s="22" t="s">
        <v>150</v>
      </c>
      <c r="BE793" s="201">
        <f>IF(N793="základní",J793,0)</f>
        <v>0</v>
      </c>
      <c r="BF793" s="201">
        <f>IF(N793="snížená",J793,0)</f>
        <v>0</v>
      </c>
      <c r="BG793" s="201">
        <f>IF(N793="zákl. přenesená",J793,0)</f>
        <v>0</v>
      </c>
      <c r="BH793" s="201">
        <f>IF(N793="sníž. přenesená",J793,0)</f>
        <v>0</v>
      </c>
      <c r="BI793" s="201">
        <f>IF(N793="nulová",J793,0)</f>
        <v>0</v>
      </c>
      <c r="BJ793" s="22" t="s">
        <v>79</v>
      </c>
      <c r="BK793" s="201">
        <f>ROUND(I793*H793,2)</f>
        <v>0</v>
      </c>
      <c r="BL793" s="22" t="s">
        <v>246</v>
      </c>
      <c r="BM793" s="22" t="s">
        <v>1391</v>
      </c>
    </row>
    <row r="794" spans="2:65" s="1" customFormat="1" ht="27">
      <c r="B794" s="39"/>
      <c r="C794" s="61"/>
      <c r="D794" s="202" t="s">
        <v>159</v>
      </c>
      <c r="E794" s="61"/>
      <c r="F794" s="203" t="s">
        <v>1392</v>
      </c>
      <c r="G794" s="61"/>
      <c r="H794" s="61"/>
      <c r="I794" s="161"/>
      <c r="J794" s="61"/>
      <c r="K794" s="61"/>
      <c r="L794" s="59"/>
      <c r="M794" s="204"/>
      <c r="N794" s="40"/>
      <c r="O794" s="40"/>
      <c r="P794" s="40"/>
      <c r="Q794" s="40"/>
      <c r="R794" s="40"/>
      <c r="S794" s="40"/>
      <c r="T794" s="76"/>
      <c r="AT794" s="22" t="s">
        <v>159</v>
      </c>
      <c r="AU794" s="22" t="s">
        <v>81</v>
      </c>
    </row>
    <row r="795" spans="2:65" s="11" customFormat="1">
      <c r="B795" s="205"/>
      <c r="C795" s="206"/>
      <c r="D795" s="202" t="s">
        <v>161</v>
      </c>
      <c r="E795" s="207" t="s">
        <v>21</v>
      </c>
      <c r="F795" s="208" t="s">
        <v>1393</v>
      </c>
      <c r="G795" s="206"/>
      <c r="H795" s="209">
        <v>4.8</v>
      </c>
      <c r="I795" s="210"/>
      <c r="J795" s="206"/>
      <c r="K795" s="206"/>
      <c r="L795" s="211"/>
      <c r="M795" s="212"/>
      <c r="N795" s="213"/>
      <c r="O795" s="213"/>
      <c r="P795" s="213"/>
      <c r="Q795" s="213"/>
      <c r="R795" s="213"/>
      <c r="S795" s="213"/>
      <c r="T795" s="214"/>
      <c r="AT795" s="215" t="s">
        <v>161</v>
      </c>
      <c r="AU795" s="215" t="s">
        <v>81</v>
      </c>
      <c r="AV795" s="11" t="s">
        <v>81</v>
      </c>
      <c r="AW795" s="11" t="s">
        <v>35</v>
      </c>
      <c r="AX795" s="11" t="s">
        <v>79</v>
      </c>
      <c r="AY795" s="215" t="s">
        <v>150</v>
      </c>
    </row>
    <row r="796" spans="2:65" s="1" customFormat="1" ht="22.9" customHeight="1">
      <c r="B796" s="39"/>
      <c r="C796" s="190" t="s">
        <v>1394</v>
      </c>
      <c r="D796" s="190" t="s">
        <v>152</v>
      </c>
      <c r="E796" s="191" t="s">
        <v>1395</v>
      </c>
      <c r="F796" s="192" t="s">
        <v>1396</v>
      </c>
      <c r="G796" s="193" t="s">
        <v>197</v>
      </c>
      <c r="H796" s="194">
        <v>2.4279999999999999</v>
      </c>
      <c r="I796" s="195"/>
      <c r="J796" s="196">
        <f>ROUND(I796*H796,2)</f>
        <v>0</v>
      </c>
      <c r="K796" s="192" t="s">
        <v>156</v>
      </c>
      <c r="L796" s="59"/>
      <c r="M796" s="197" t="s">
        <v>21</v>
      </c>
      <c r="N796" s="198" t="s">
        <v>42</v>
      </c>
      <c r="O796" s="40"/>
      <c r="P796" s="199">
        <f>O796*H796</f>
        <v>0</v>
      </c>
      <c r="Q796" s="199">
        <v>0</v>
      </c>
      <c r="R796" s="199">
        <f>Q796*H796</f>
        <v>0</v>
      </c>
      <c r="S796" s="199">
        <v>0</v>
      </c>
      <c r="T796" s="200">
        <f>S796*H796</f>
        <v>0</v>
      </c>
      <c r="AR796" s="22" t="s">
        <v>246</v>
      </c>
      <c r="AT796" s="22" t="s">
        <v>152</v>
      </c>
      <c r="AU796" s="22" t="s">
        <v>81</v>
      </c>
      <c r="AY796" s="22" t="s">
        <v>150</v>
      </c>
      <c r="BE796" s="201">
        <f>IF(N796="základní",J796,0)</f>
        <v>0</v>
      </c>
      <c r="BF796" s="201">
        <f>IF(N796="snížená",J796,0)</f>
        <v>0</v>
      </c>
      <c r="BG796" s="201">
        <f>IF(N796="zákl. přenesená",J796,0)</f>
        <v>0</v>
      </c>
      <c r="BH796" s="201">
        <f>IF(N796="sníž. přenesená",J796,0)</f>
        <v>0</v>
      </c>
      <c r="BI796" s="201">
        <f>IF(N796="nulová",J796,0)</f>
        <v>0</v>
      </c>
      <c r="BJ796" s="22" t="s">
        <v>79</v>
      </c>
      <c r="BK796" s="201">
        <f>ROUND(I796*H796,2)</f>
        <v>0</v>
      </c>
      <c r="BL796" s="22" t="s">
        <v>246</v>
      </c>
      <c r="BM796" s="22" t="s">
        <v>1397</v>
      </c>
    </row>
    <row r="797" spans="2:65" s="1" customFormat="1">
      <c r="B797" s="39"/>
      <c r="C797" s="61"/>
      <c r="D797" s="202" t="s">
        <v>159</v>
      </c>
      <c r="E797" s="61"/>
      <c r="F797" s="203" t="s">
        <v>1396</v>
      </c>
      <c r="G797" s="61"/>
      <c r="H797" s="61"/>
      <c r="I797" s="161"/>
      <c r="J797" s="61"/>
      <c r="K797" s="61"/>
      <c r="L797" s="59"/>
      <c r="M797" s="204"/>
      <c r="N797" s="40"/>
      <c r="O797" s="40"/>
      <c r="P797" s="40"/>
      <c r="Q797" s="40"/>
      <c r="R797" s="40"/>
      <c r="S797" s="40"/>
      <c r="T797" s="76"/>
      <c r="AT797" s="22" t="s">
        <v>159</v>
      </c>
      <c r="AU797" s="22" t="s">
        <v>81</v>
      </c>
    </row>
    <row r="798" spans="2:65" s="10" customFormat="1" ht="29.85" customHeight="1">
      <c r="B798" s="174"/>
      <c r="C798" s="175"/>
      <c r="D798" s="176" t="s">
        <v>70</v>
      </c>
      <c r="E798" s="188" t="s">
        <v>1398</v>
      </c>
      <c r="F798" s="188" t="s">
        <v>1399</v>
      </c>
      <c r="G798" s="175"/>
      <c r="H798" s="175"/>
      <c r="I798" s="178"/>
      <c r="J798" s="189">
        <f>BK798</f>
        <v>0</v>
      </c>
      <c r="K798" s="175"/>
      <c r="L798" s="180"/>
      <c r="M798" s="181"/>
      <c r="N798" s="182"/>
      <c r="O798" s="182"/>
      <c r="P798" s="183">
        <f>SUM(P799:P818)</f>
        <v>0</v>
      </c>
      <c r="Q798" s="182"/>
      <c r="R798" s="183">
        <f>SUM(R799:R818)</f>
        <v>0.23859639999999999</v>
      </c>
      <c r="S798" s="182"/>
      <c r="T798" s="184">
        <f>SUM(T799:T818)</f>
        <v>0.26039999999999996</v>
      </c>
      <c r="AR798" s="185" t="s">
        <v>81</v>
      </c>
      <c r="AT798" s="186" t="s">
        <v>70</v>
      </c>
      <c r="AU798" s="186" t="s">
        <v>79</v>
      </c>
      <c r="AY798" s="185" t="s">
        <v>150</v>
      </c>
      <c r="BK798" s="187">
        <f>SUM(BK799:BK818)</f>
        <v>0</v>
      </c>
    </row>
    <row r="799" spans="2:65" s="1" customFormat="1" ht="14.45" customHeight="1">
      <c r="B799" s="39"/>
      <c r="C799" s="190" t="s">
        <v>1400</v>
      </c>
      <c r="D799" s="190" t="s">
        <v>152</v>
      </c>
      <c r="E799" s="191" t="s">
        <v>1401</v>
      </c>
      <c r="F799" s="192" t="s">
        <v>1402</v>
      </c>
      <c r="G799" s="193" t="s">
        <v>155</v>
      </c>
      <c r="H799" s="194">
        <v>7.2</v>
      </c>
      <c r="I799" s="195"/>
      <c r="J799" s="196">
        <f>ROUND(I799*H799,2)</f>
        <v>0</v>
      </c>
      <c r="K799" s="192" t="s">
        <v>156</v>
      </c>
      <c r="L799" s="59"/>
      <c r="M799" s="197" t="s">
        <v>21</v>
      </c>
      <c r="N799" s="198" t="s">
        <v>42</v>
      </c>
      <c r="O799" s="40"/>
      <c r="P799" s="199">
        <f>O799*H799</f>
        <v>0</v>
      </c>
      <c r="Q799" s="199">
        <v>2.7999999999999998E-4</v>
      </c>
      <c r="R799" s="199">
        <f>Q799*H799</f>
        <v>2.016E-3</v>
      </c>
      <c r="S799" s="199">
        <v>0</v>
      </c>
      <c r="T799" s="200">
        <f>S799*H799</f>
        <v>0</v>
      </c>
      <c r="AR799" s="22" t="s">
        <v>246</v>
      </c>
      <c r="AT799" s="22" t="s">
        <v>152</v>
      </c>
      <c r="AU799" s="22" t="s">
        <v>81</v>
      </c>
      <c r="AY799" s="22" t="s">
        <v>150</v>
      </c>
      <c r="BE799" s="201">
        <f>IF(N799="základní",J799,0)</f>
        <v>0</v>
      </c>
      <c r="BF799" s="201">
        <f>IF(N799="snížená",J799,0)</f>
        <v>0</v>
      </c>
      <c r="BG799" s="201">
        <f>IF(N799="zákl. přenesená",J799,0)</f>
        <v>0</v>
      </c>
      <c r="BH799" s="201">
        <f>IF(N799="sníž. přenesená",J799,0)</f>
        <v>0</v>
      </c>
      <c r="BI799" s="201">
        <f>IF(N799="nulová",J799,0)</f>
        <v>0</v>
      </c>
      <c r="BJ799" s="22" t="s">
        <v>79</v>
      </c>
      <c r="BK799" s="201">
        <f>ROUND(I799*H799,2)</f>
        <v>0</v>
      </c>
      <c r="BL799" s="22" t="s">
        <v>246</v>
      </c>
      <c r="BM799" s="22" t="s">
        <v>1403</v>
      </c>
    </row>
    <row r="800" spans="2:65" s="1" customFormat="1">
      <c r="B800" s="39"/>
      <c r="C800" s="61"/>
      <c r="D800" s="202" t="s">
        <v>159</v>
      </c>
      <c r="E800" s="61"/>
      <c r="F800" s="203" t="s">
        <v>1404</v>
      </c>
      <c r="G800" s="61"/>
      <c r="H800" s="61"/>
      <c r="I800" s="161"/>
      <c r="J800" s="61"/>
      <c r="K800" s="61"/>
      <c r="L800" s="59"/>
      <c r="M800" s="204"/>
      <c r="N800" s="40"/>
      <c r="O800" s="40"/>
      <c r="P800" s="40"/>
      <c r="Q800" s="40"/>
      <c r="R800" s="40"/>
      <c r="S800" s="40"/>
      <c r="T800" s="76"/>
      <c r="AT800" s="22" t="s">
        <v>159</v>
      </c>
      <c r="AU800" s="22" t="s">
        <v>81</v>
      </c>
    </row>
    <row r="801" spans="2:65" s="1" customFormat="1" ht="14.45" customHeight="1">
      <c r="B801" s="39"/>
      <c r="C801" s="216" t="s">
        <v>1405</v>
      </c>
      <c r="D801" s="216" t="s">
        <v>206</v>
      </c>
      <c r="E801" s="217" t="s">
        <v>1406</v>
      </c>
      <c r="F801" s="218" t="s">
        <v>1407</v>
      </c>
      <c r="G801" s="219" t="s">
        <v>155</v>
      </c>
      <c r="H801" s="220">
        <v>7.56</v>
      </c>
      <c r="I801" s="221"/>
      <c r="J801" s="222">
        <f>ROUND(I801*H801,2)</f>
        <v>0</v>
      </c>
      <c r="K801" s="218" t="s">
        <v>156</v>
      </c>
      <c r="L801" s="223"/>
      <c r="M801" s="224" t="s">
        <v>21</v>
      </c>
      <c r="N801" s="225" t="s">
        <v>42</v>
      </c>
      <c r="O801" s="40"/>
      <c r="P801" s="199">
        <f>O801*H801</f>
        <v>0</v>
      </c>
      <c r="Q801" s="199">
        <v>4.5900000000000003E-3</v>
      </c>
      <c r="R801" s="199">
        <f>Q801*H801</f>
        <v>3.4700399999999999E-2</v>
      </c>
      <c r="S801" s="199">
        <v>0</v>
      </c>
      <c r="T801" s="200">
        <f>S801*H801</f>
        <v>0</v>
      </c>
      <c r="AR801" s="22" t="s">
        <v>348</v>
      </c>
      <c r="AT801" s="22" t="s">
        <v>206</v>
      </c>
      <c r="AU801" s="22" t="s">
        <v>81</v>
      </c>
      <c r="AY801" s="22" t="s">
        <v>150</v>
      </c>
      <c r="BE801" s="201">
        <f>IF(N801="základní",J801,0)</f>
        <v>0</v>
      </c>
      <c r="BF801" s="201">
        <f>IF(N801="snížená",J801,0)</f>
        <v>0</v>
      </c>
      <c r="BG801" s="201">
        <f>IF(N801="zákl. přenesená",J801,0)</f>
        <v>0</v>
      </c>
      <c r="BH801" s="201">
        <f>IF(N801="sníž. přenesená",J801,0)</f>
        <v>0</v>
      </c>
      <c r="BI801" s="201">
        <f>IF(N801="nulová",J801,0)</f>
        <v>0</v>
      </c>
      <c r="BJ801" s="22" t="s">
        <v>79</v>
      </c>
      <c r="BK801" s="201">
        <f>ROUND(I801*H801,2)</f>
        <v>0</v>
      </c>
      <c r="BL801" s="22" t="s">
        <v>246</v>
      </c>
      <c r="BM801" s="22" t="s">
        <v>1408</v>
      </c>
    </row>
    <row r="802" spans="2:65" s="1" customFormat="1">
      <c r="B802" s="39"/>
      <c r="C802" s="61"/>
      <c r="D802" s="202" t="s">
        <v>159</v>
      </c>
      <c r="E802" s="61"/>
      <c r="F802" s="203" t="s">
        <v>1407</v>
      </c>
      <c r="G802" s="61"/>
      <c r="H802" s="61"/>
      <c r="I802" s="161"/>
      <c r="J802" s="61"/>
      <c r="K802" s="61"/>
      <c r="L802" s="59"/>
      <c r="M802" s="204"/>
      <c r="N802" s="40"/>
      <c r="O802" s="40"/>
      <c r="P802" s="40"/>
      <c r="Q802" s="40"/>
      <c r="R802" s="40"/>
      <c r="S802" s="40"/>
      <c r="T802" s="76"/>
      <c r="AT802" s="22" t="s">
        <v>159</v>
      </c>
      <c r="AU802" s="22" t="s">
        <v>81</v>
      </c>
    </row>
    <row r="803" spans="2:65" s="11" customFormat="1">
      <c r="B803" s="205"/>
      <c r="C803" s="206"/>
      <c r="D803" s="202" t="s">
        <v>161</v>
      </c>
      <c r="E803" s="207" t="s">
        <v>21</v>
      </c>
      <c r="F803" s="208" t="s">
        <v>1409</v>
      </c>
      <c r="G803" s="206"/>
      <c r="H803" s="209">
        <v>7.56</v>
      </c>
      <c r="I803" s="210"/>
      <c r="J803" s="206"/>
      <c r="K803" s="206"/>
      <c r="L803" s="211"/>
      <c r="M803" s="212"/>
      <c r="N803" s="213"/>
      <c r="O803" s="213"/>
      <c r="P803" s="213"/>
      <c r="Q803" s="213"/>
      <c r="R803" s="213"/>
      <c r="S803" s="213"/>
      <c r="T803" s="214"/>
      <c r="AT803" s="215" t="s">
        <v>161</v>
      </c>
      <c r="AU803" s="215" t="s">
        <v>81</v>
      </c>
      <c r="AV803" s="11" t="s">
        <v>81</v>
      </c>
      <c r="AW803" s="11" t="s">
        <v>35</v>
      </c>
      <c r="AX803" s="11" t="s">
        <v>79</v>
      </c>
      <c r="AY803" s="215" t="s">
        <v>150</v>
      </c>
    </row>
    <row r="804" spans="2:65" s="1" customFormat="1" ht="14.45" customHeight="1">
      <c r="B804" s="39"/>
      <c r="C804" s="190" t="s">
        <v>1410</v>
      </c>
      <c r="D804" s="190" t="s">
        <v>152</v>
      </c>
      <c r="E804" s="191" t="s">
        <v>1411</v>
      </c>
      <c r="F804" s="192" t="s">
        <v>1412</v>
      </c>
      <c r="G804" s="193" t="s">
        <v>155</v>
      </c>
      <c r="H804" s="194">
        <v>7.2</v>
      </c>
      <c r="I804" s="195"/>
      <c r="J804" s="196">
        <f>ROUND(I804*H804,2)</f>
        <v>0</v>
      </c>
      <c r="K804" s="192" t="s">
        <v>156</v>
      </c>
      <c r="L804" s="59"/>
      <c r="M804" s="197" t="s">
        <v>21</v>
      </c>
      <c r="N804" s="198" t="s">
        <v>42</v>
      </c>
      <c r="O804" s="40"/>
      <c r="P804" s="199">
        <f>O804*H804</f>
        <v>0</v>
      </c>
      <c r="Q804" s="199">
        <v>0</v>
      </c>
      <c r="R804" s="199">
        <f>Q804*H804</f>
        <v>0</v>
      </c>
      <c r="S804" s="199">
        <v>7.0000000000000001E-3</v>
      </c>
      <c r="T804" s="200">
        <f>S804*H804</f>
        <v>5.04E-2</v>
      </c>
      <c r="AR804" s="22" t="s">
        <v>246</v>
      </c>
      <c r="AT804" s="22" t="s">
        <v>152</v>
      </c>
      <c r="AU804" s="22" t="s">
        <v>81</v>
      </c>
      <c r="AY804" s="22" t="s">
        <v>150</v>
      </c>
      <c r="BE804" s="201">
        <f>IF(N804="základní",J804,0)</f>
        <v>0</v>
      </c>
      <c r="BF804" s="201">
        <f>IF(N804="snížená",J804,0)</f>
        <v>0</v>
      </c>
      <c r="BG804" s="201">
        <f>IF(N804="zákl. přenesená",J804,0)</f>
        <v>0</v>
      </c>
      <c r="BH804" s="201">
        <f>IF(N804="sníž. přenesená",J804,0)</f>
        <v>0</v>
      </c>
      <c r="BI804" s="201">
        <f>IF(N804="nulová",J804,0)</f>
        <v>0</v>
      </c>
      <c r="BJ804" s="22" t="s">
        <v>79</v>
      </c>
      <c r="BK804" s="201">
        <f>ROUND(I804*H804,2)</f>
        <v>0</v>
      </c>
      <c r="BL804" s="22" t="s">
        <v>246</v>
      </c>
      <c r="BM804" s="22" t="s">
        <v>1413</v>
      </c>
    </row>
    <row r="805" spans="2:65" s="1" customFormat="1">
      <c r="B805" s="39"/>
      <c r="C805" s="61"/>
      <c r="D805" s="202" t="s">
        <v>159</v>
      </c>
      <c r="E805" s="61"/>
      <c r="F805" s="203" t="s">
        <v>1412</v>
      </c>
      <c r="G805" s="61"/>
      <c r="H805" s="61"/>
      <c r="I805" s="161"/>
      <c r="J805" s="61"/>
      <c r="K805" s="61"/>
      <c r="L805" s="59"/>
      <c r="M805" s="204"/>
      <c r="N805" s="40"/>
      <c r="O805" s="40"/>
      <c r="P805" s="40"/>
      <c r="Q805" s="40"/>
      <c r="R805" s="40"/>
      <c r="S805" s="40"/>
      <c r="T805" s="76"/>
      <c r="AT805" s="22" t="s">
        <v>159</v>
      </c>
      <c r="AU805" s="22" t="s">
        <v>81</v>
      </c>
    </row>
    <row r="806" spans="2:65" s="1" customFormat="1" ht="22.9" customHeight="1">
      <c r="B806" s="39"/>
      <c r="C806" s="190" t="s">
        <v>1414</v>
      </c>
      <c r="D806" s="190" t="s">
        <v>152</v>
      </c>
      <c r="E806" s="191" t="s">
        <v>1415</v>
      </c>
      <c r="F806" s="192" t="s">
        <v>1416</v>
      </c>
      <c r="G806" s="193" t="s">
        <v>214</v>
      </c>
      <c r="H806" s="194">
        <v>2</v>
      </c>
      <c r="I806" s="195"/>
      <c r="J806" s="196">
        <f>ROUND(I806*H806,2)</f>
        <v>0</v>
      </c>
      <c r="K806" s="192" t="s">
        <v>21</v>
      </c>
      <c r="L806" s="59"/>
      <c r="M806" s="197" t="s">
        <v>21</v>
      </c>
      <c r="N806" s="198" t="s">
        <v>42</v>
      </c>
      <c r="O806" s="40"/>
      <c r="P806" s="199">
        <f>O806*H806</f>
        <v>0</v>
      </c>
      <c r="Q806" s="199">
        <v>2.4000000000000001E-4</v>
      </c>
      <c r="R806" s="199">
        <f>Q806*H806</f>
        <v>4.8000000000000001E-4</v>
      </c>
      <c r="S806" s="199">
        <v>0</v>
      </c>
      <c r="T806" s="200">
        <f>S806*H806</f>
        <v>0</v>
      </c>
      <c r="AR806" s="22" t="s">
        <v>246</v>
      </c>
      <c r="AT806" s="22" t="s">
        <v>152</v>
      </c>
      <c r="AU806" s="22" t="s">
        <v>81</v>
      </c>
      <c r="AY806" s="22" t="s">
        <v>150</v>
      </c>
      <c r="BE806" s="201">
        <f>IF(N806="základní",J806,0)</f>
        <v>0</v>
      </c>
      <c r="BF806" s="201">
        <f>IF(N806="snížená",J806,0)</f>
        <v>0</v>
      </c>
      <c r="BG806" s="201">
        <f>IF(N806="zákl. přenesená",J806,0)</f>
        <v>0</v>
      </c>
      <c r="BH806" s="201">
        <f>IF(N806="sníž. přenesená",J806,0)</f>
        <v>0</v>
      </c>
      <c r="BI806" s="201">
        <f>IF(N806="nulová",J806,0)</f>
        <v>0</v>
      </c>
      <c r="BJ806" s="22" t="s">
        <v>79</v>
      </c>
      <c r="BK806" s="201">
        <f>ROUND(I806*H806,2)</f>
        <v>0</v>
      </c>
      <c r="BL806" s="22" t="s">
        <v>246</v>
      </c>
      <c r="BM806" s="22" t="s">
        <v>1417</v>
      </c>
    </row>
    <row r="807" spans="2:65" s="1" customFormat="1">
      <c r="B807" s="39"/>
      <c r="C807" s="61"/>
      <c r="D807" s="202" t="s">
        <v>159</v>
      </c>
      <c r="E807" s="61"/>
      <c r="F807" s="203" t="s">
        <v>1418</v>
      </c>
      <c r="G807" s="61"/>
      <c r="H807" s="61"/>
      <c r="I807" s="161"/>
      <c r="J807" s="61"/>
      <c r="K807" s="61"/>
      <c r="L807" s="59"/>
      <c r="M807" s="204"/>
      <c r="N807" s="40"/>
      <c r="O807" s="40"/>
      <c r="P807" s="40"/>
      <c r="Q807" s="40"/>
      <c r="R807" s="40"/>
      <c r="S807" s="40"/>
      <c r="T807" s="76"/>
      <c r="AT807" s="22" t="s">
        <v>159</v>
      </c>
      <c r="AU807" s="22" t="s">
        <v>81</v>
      </c>
    </row>
    <row r="808" spans="2:65" s="1" customFormat="1" ht="14.45" customHeight="1">
      <c r="B808" s="39"/>
      <c r="C808" s="190" t="s">
        <v>1419</v>
      </c>
      <c r="D808" s="190" t="s">
        <v>152</v>
      </c>
      <c r="E808" s="191" t="s">
        <v>1420</v>
      </c>
      <c r="F808" s="192" t="s">
        <v>1421</v>
      </c>
      <c r="G808" s="193" t="s">
        <v>1422</v>
      </c>
      <c r="H808" s="194">
        <v>190</v>
      </c>
      <c r="I808" s="195"/>
      <c r="J808" s="196">
        <f>ROUND(I808*H808,2)</f>
        <v>0</v>
      </c>
      <c r="K808" s="192" t="s">
        <v>156</v>
      </c>
      <c r="L808" s="59"/>
      <c r="M808" s="197" t="s">
        <v>21</v>
      </c>
      <c r="N808" s="198" t="s">
        <v>42</v>
      </c>
      <c r="O808" s="40"/>
      <c r="P808" s="199">
        <f>O808*H808</f>
        <v>0</v>
      </c>
      <c r="Q808" s="199">
        <v>6.0000000000000002E-5</v>
      </c>
      <c r="R808" s="199">
        <f>Q808*H808</f>
        <v>1.14E-2</v>
      </c>
      <c r="S808" s="199">
        <v>0</v>
      </c>
      <c r="T808" s="200">
        <f>S808*H808</f>
        <v>0</v>
      </c>
      <c r="AR808" s="22" t="s">
        <v>246</v>
      </c>
      <c r="AT808" s="22" t="s">
        <v>152</v>
      </c>
      <c r="AU808" s="22" t="s">
        <v>81</v>
      </c>
      <c r="AY808" s="22" t="s">
        <v>150</v>
      </c>
      <c r="BE808" s="201">
        <f>IF(N808="základní",J808,0)</f>
        <v>0</v>
      </c>
      <c r="BF808" s="201">
        <f>IF(N808="snížená",J808,0)</f>
        <v>0</v>
      </c>
      <c r="BG808" s="201">
        <f>IF(N808="zákl. přenesená",J808,0)</f>
        <v>0</v>
      </c>
      <c r="BH808" s="201">
        <f>IF(N808="sníž. přenesená",J808,0)</f>
        <v>0</v>
      </c>
      <c r="BI808" s="201">
        <f>IF(N808="nulová",J808,0)</f>
        <v>0</v>
      </c>
      <c r="BJ808" s="22" t="s">
        <v>79</v>
      </c>
      <c r="BK808" s="201">
        <f>ROUND(I808*H808,2)</f>
        <v>0</v>
      </c>
      <c r="BL808" s="22" t="s">
        <v>246</v>
      </c>
      <c r="BM808" s="22" t="s">
        <v>1423</v>
      </c>
    </row>
    <row r="809" spans="2:65" s="1" customFormat="1">
      <c r="B809" s="39"/>
      <c r="C809" s="61"/>
      <c r="D809" s="202" t="s">
        <v>159</v>
      </c>
      <c r="E809" s="61"/>
      <c r="F809" s="203" t="s">
        <v>1424</v>
      </c>
      <c r="G809" s="61"/>
      <c r="H809" s="61"/>
      <c r="I809" s="161"/>
      <c r="J809" s="61"/>
      <c r="K809" s="61"/>
      <c r="L809" s="59"/>
      <c r="M809" s="204"/>
      <c r="N809" s="40"/>
      <c r="O809" s="40"/>
      <c r="P809" s="40"/>
      <c r="Q809" s="40"/>
      <c r="R809" s="40"/>
      <c r="S809" s="40"/>
      <c r="T809" s="76"/>
      <c r="AT809" s="22" t="s">
        <v>159</v>
      </c>
      <c r="AU809" s="22" t="s">
        <v>81</v>
      </c>
    </row>
    <row r="810" spans="2:65" s="1" customFormat="1" ht="14.45" customHeight="1">
      <c r="B810" s="39"/>
      <c r="C810" s="216" t="s">
        <v>1425</v>
      </c>
      <c r="D810" s="216" t="s">
        <v>206</v>
      </c>
      <c r="E810" s="217" t="s">
        <v>1426</v>
      </c>
      <c r="F810" s="218" t="s">
        <v>1427</v>
      </c>
      <c r="G810" s="219" t="s">
        <v>1422</v>
      </c>
      <c r="H810" s="220">
        <v>190</v>
      </c>
      <c r="I810" s="221"/>
      <c r="J810" s="222">
        <f>ROUND(I810*H810,2)</f>
        <v>0</v>
      </c>
      <c r="K810" s="218" t="s">
        <v>21</v>
      </c>
      <c r="L810" s="223"/>
      <c r="M810" s="224" t="s">
        <v>21</v>
      </c>
      <c r="N810" s="225" t="s">
        <v>42</v>
      </c>
      <c r="O810" s="40"/>
      <c r="P810" s="199">
        <f>O810*H810</f>
        <v>0</v>
      </c>
      <c r="Q810" s="199">
        <v>1E-3</v>
      </c>
      <c r="R810" s="199">
        <f>Q810*H810</f>
        <v>0.19</v>
      </c>
      <c r="S810" s="199">
        <v>0</v>
      </c>
      <c r="T810" s="200">
        <f>S810*H810</f>
        <v>0</v>
      </c>
      <c r="AR810" s="22" t="s">
        <v>348</v>
      </c>
      <c r="AT810" s="22" t="s">
        <v>206</v>
      </c>
      <c r="AU810" s="22" t="s">
        <v>81</v>
      </c>
      <c r="AY810" s="22" t="s">
        <v>150</v>
      </c>
      <c r="BE810" s="201">
        <f>IF(N810="základní",J810,0)</f>
        <v>0</v>
      </c>
      <c r="BF810" s="201">
        <f>IF(N810="snížená",J810,0)</f>
        <v>0</v>
      </c>
      <c r="BG810" s="201">
        <f>IF(N810="zákl. přenesená",J810,0)</f>
        <v>0</v>
      </c>
      <c r="BH810" s="201">
        <f>IF(N810="sníž. přenesená",J810,0)</f>
        <v>0</v>
      </c>
      <c r="BI810" s="201">
        <f>IF(N810="nulová",J810,0)</f>
        <v>0</v>
      </c>
      <c r="BJ810" s="22" t="s">
        <v>79</v>
      </c>
      <c r="BK810" s="201">
        <f>ROUND(I810*H810,2)</f>
        <v>0</v>
      </c>
      <c r="BL810" s="22" t="s">
        <v>246</v>
      </c>
      <c r="BM810" s="22" t="s">
        <v>1428</v>
      </c>
    </row>
    <row r="811" spans="2:65" s="1" customFormat="1">
      <c r="B811" s="39"/>
      <c r="C811" s="61"/>
      <c r="D811" s="202" t="s">
        <v>159</v>
      </c>
      <c r="E811" s="61"/>
      <c r="F811" s="203" t="s">
        <v>1429</v>
      </c>
      <c r="G811" s="61"/>
      <c r="H811" s="61"/>
      <c r="I811" s="161"/>
      <c r="J811" s="61"/>
      <c r="K811" s="61"/>
      <c r="L811" s="59"/>
      <c r="M811" s="204"/>
      <c r="N811" s="40"/>
      <c r="O811" s="40"/>
      <c r="P811" s="40"/>
      <c r="Q811" s="40"/>
      <c r="R811" s="40"/>
      <c r="S811" s="40"/>
      <c r="T811" s="76"/>
      <c r="AT811" s="22" t="s">
        <v>159</v>
      </c>
      <c r="AU811" s="22" t="s">
        <v>81</v>
      </c>
    </row>
    <row r="812" spans="2:65" s="1" customFormat="1" ht="22.9" customHeight="1">
      <c r="B812" s="39"/>
      <c r="C812" s="190" t="s">
        <v>1430</v>
      </c>
      <c r="D812" s="190" t="s">
        <v>152</v>
      </c>
      <c r="E812" s="191" t="s">
        <v>1431</v>
      </c>
      <c r="F812" s="192" t="s">
        <v>1432</v>
      </c>
      <c r="G812" s="193" t="s">
        <v>1422</v>
      </c>
      <c r="H812" s="194">
        <v>210</v>
      </c>
      <c r="I812" s="195"/>
      <c r="J812" s="196">
        <f>ROUND(I812*H812,2)</f>
        <v>0</v>
      </c>
      <c r="K812" s="192" t="s">
        <v>156</v>
      </c>
      <c r="L812" s="59"/>
      <c r="M812" s="197" t="s">
        <v>21</v>
      </c>
      <c r="N812" s="198" t="s">
        <v>42</v>
      </c>
      <c r="O812" s="40"/>
      <c r="P812" s="199">
        <f>O812*H812</f>
        <v>0</v>
      </c>
      <c r="Q812" s="199">
        <v>0</v>
      </c>
      <c r="R812" s="199">
        <f>Q812*H812</f>
        <v>0</v>
      </c>
      <c r="S812" s="199">
        <v>1E-3</v>
      </c>
      <c r="T812" s="200">
        <f>S812*H812</f>
        <v>0.21</v>
      </c>
      <c r="AR812" s="22" t="s">
        <v>246</v>
      </c>
      <c r="AT812" s="22" t="s">
        <v>152</v>
      </c>
      <c r="AU812" s="22" t="s">
        <v>81</v>
      </c>
      <c r="AY812" s="22" t="s">
        <v>150</v>
      </c>
      <c r="BE812" s="201">
        <f>IF(N812="základní",J812,0)</f>
        <v>0</v>
      </c>
      <c r="BF812" s="201">
        <f>IF(N812="snížená",J812,0)</f>
        <v>0</v>
      </c>
      <c r="BG812" s="201">
        <f>IF(N812="zákl. přenesená",J812,0)</f>
        <v>0</v>
      </c>
      <c r="BH812" s="201">
        <f>IF(N812="sníž. přenesená",J812,0)</f>
        <v>0</v>
      </c>
      <c r="BI812" s="201">
        <f>IF(N812="nulová",J812,0)</f>
        <v>0</v>
      </c>
      <c r="BJ812" s="22" t="s">
        <v>79</v>
      </c>
      <c r="BK812" s="201">
        <f>ROUND(I812*H812,2)</f>
        <v>0</v>
      </c>
      <c r="BL812" s="22" t="s">
        <v>246</v>
      </c>
      <c r="BM812" s="22" t="s">
        <v>1433</v>
      </c>
    </row>
    <row r="813" spans="2:65" s="1" customFormat="1" ht="27">
      <c r="B813" s="39"/>
      <c r="C813" s="61"/>
      <c r="D813" s="202" t="s">
        <v>159</v>
      </c>
      <c r="E813" s="61"/>
      <c r="F813" s="203" t="s">
        <v>1432</v>
      </c>
      <c r="G813" s="61"/>
      <c r="H813" s="61"/>
      <c r="I813" s="161"/>
      <c r="J813" s="61"/>
      <c r="K813" s="61"/>
      <c r="L813" s="59"/>
      <c r="M813" s="204"/>
      <c r="N813" s="40"/>
      <c r="O813" s="40"/>
      <c r="P813" s="40"/>
      <c r="Q813" s="40"/>
      <c r="R813" s="40"/>
      <c r="S813" s="40"/>
      <c r="T813" s="76"/>
      <c r="AT813" s="22" t="s">
        <v>159</v>
      </c>
      <c r="AU813" s="22" t="s">
        <v>81</v>
      </c>
    </row>
    <row r="814" spans="2:65" s="11" customFormat="1">
      <c r="B814" s="205"/>
      <c r="C814" s="206"/>
      <c r="D814" s="202" t="s">
        <v>161</v>
      </c>
      <c r="E814" s="207" t="s">
        <v>21</v>
      </c>
      <c r="F814" s="208" t="s">
        <v>1434</v>
      </c>
      <c r="G814" s="206"/>
      <c r="H814" s="209">
        <v>180</v>
      </c>
      <c r="I814" s="210"/>
      <c r="J814" s="206"/>
      <c r="K814" s="206"/>
      <c r="L814" s="211"/>
      <c r="M814" s="212"/>
      <c r="N814" s="213"/>
      <c r="O814" s="213"/>
      <c r="P814" s="213"/>
      <c r="Q814" s="213"/>
      <c r="R814" s="213"/>
      <c r="S814" s="213"/>
      <c r="T814" s="214"/>
      <c r="AT814" s="215" t="s">
        <v>161</v>
      </c>
      <c r="AU814" s="215" t="s">
        <v>81</v>
      </c>
      <c r="AV814" s="11" t="s">
        <v>81</v>
      </c>
      <c r="AW814" s="11" t="s">
        <v>35</v>
      </c>
      <c r="AX814" s="11" t="s">
        <v>71</v>
      </c>
      <c r="AY814" s="215" t="s">
        <v>150</v>
      </c>
    </row>
    <row r="815" spans="2:65" s="11" customFormat="1">
      <c r="B815" s="205"/>
      <c r="C815" s="206"/>
      <c r="D815" s="202" t="s">
        <v>161</v>
      </c>
      <c r="E815" s="207" t="s">
        <v>21</v>
      </c>
      <c r="F815" s="208" t="s">
        <v>1435</v>
      </c>
      <c r="G815" s="206"/>
      <c r="H815" s="209">
        <v>30</v>
      </c>
      <c r="I815" s="210"/>
      <c r="J815" s="206"/>
      <c r="K815" s="206"/>
      <c r="L815" s="211"/>
      <c r="M815" s="212"/>
      <c r="N815" s="213"/>
      <c r="O815" s="213"/>
      <c r="P815" s="213"/>
      <c r="Q815" s="213"/>
      <c r="R815" s="213"/>
      <c r="S815" s="213"/>
      <c r="T815" s="214"/>
      <c r="AT815" s="215" t="s">
        <v>161</v>
      </c>
      <c r="AU815" s="215" t="s">
        <v>81</v>
      </c>
      <c r="AV815" s="11" t="s">
        <v>81</v>
      </c>
      <c r="AW815" s="11" t="s">
        <v>35</v>
      </c>
      <c r="AX815" s="11" t="s">
        <v>71</v>
      </c>
      <c r="AY815" s="215" t="s">
        <v>150</v>
      </c>
    </row>
    <row r="816" spans="2:65" s="12" customFormat="1">
      <c r="B816" s="226"/>
      <c r="C816" s="227"/>
      <c r="D816" s="202" t="s">
        <v>161</v>
      </c>
      <c r="E816" s="228" t="s">
        <v>21</v>
      </c>
      <c r="F816" s="229" t="s">
        <v>234</v>
      </c>
      <c r="G816" s="227"/>
      <c r="H816" s="230">
        <v>210</v>
      </c>
      <c r="I816" s="231"/>
      <c r="J816" s="227"/>
      <c r="K816" s="227"/>
      <c r="L816" s="232"/>
      <c r="M816" s="233"/>
      <c r="N816" s="234"/>
      <c r="O816" s="234"/>
      <c r="P816" s="234"/>
      <c r="Q816" s="234"/>
      <c r="R816" s="234"/>
      <c r="S816" s="234"/>
      <c r="T816" s="235"/>
      <c r="AT816" s="236" t="s">
        <v>161</v>
      </c>
      <c r="AU816" s="236" t="s">
        <v>81</v>
      </c>
      <c r="AV816" s="12" t="s">
        <v>157</v>
      </c>
      <c r="AW816" s="12" t="s">
        <v>35</v>
      </c>
      <c r="AX816" s="12" t="s">
        <v>79</v>
      </c>
      <c r="AY816" s="236" t="s">
        <v>150</v>
      </c>
    </row>
    <row r="817" spans="2:65" s="1" customFormat="1" ht="22.9" customHeight="1">
      <c r="B817" s="39"/>
      <c r="C817" s="190" t="s">
        <v>1436</v>
      </c>
      <c r="D817" s="190" t="s">
        <v>152</v>
      </c>
      <c r="E817" s="191" t="s">
        <v>1437</v>
      </c>
      <c r="F817" s="192" t="s">
        <v>1438</v>
      </c>
      <c r="G817" s="193" t="s">
        <v>197</v>
      </c>
      <c r="H817" s="194">
        <v>0.23899999999999999</v>
      </c>
      <c r="I817" s="195"/>
      <c r="J817" s="196">
        <f>ROUND(I817*H817,2)</f>
        <v>0</v>
      </c>
      <c r="K817" s="192" t="s">
        <v>156</v>
      </c>
      <c r="L817" s="59"/>
      <c r="M817" s="197" t="s">
        <v>21</v>
      </c>
      <c r="N817" s="198" t="s">
        <v>42</v>
      </c>
      <c r="O817" s="40"/>
      <c r="P817" s="199">
        <f>O817*H817</f>
        <v>0</v>
      </c>
      <c r="Q817" s="199">
        <v>0</v>
      </c>
      <c r="R817" s="199">
        <f>Q817*H817</f>
        <v>0</v>
      </c>
      <c r="S817" s="199">
        <v>0</v>
      </c>
      <c r="T817" s="200">
        <f>S817*H817</f>
        <v>0</v>
      </c>
      <c r="AR817" s="22" t="s">
        <v>246</v>
      </c>
      <c r="AT817" s="22" t="s">
        <v>152</v>
      </c>
      <c r="AU817" s="22" t="s">
        <v>81</v>
      </c>
      <c r="AY817" s="22" t="s">
        <v>150</v>
      </c>
      <c r="BE817" s="201">
        <f>IF(N817="základní",J817,0)</f>
        <v>0</v>
      </c>
      <c r="BF817" s="201">
        <f>IF(N817="snížená",J817,0)</f>
        <v>0</v>
      </c>
      <c r="BG817" s="201">
        <f>IF(N817="zákl. přenesená",J817,0)</f>
        <v>0</v>
      </c>
      <c r="BH817" s="201">
        <f>IF(N817="sníž. přenesená",J817,0)</f>
        <v>0</v>
      </c>
      <c r="BI817" s="201">
        <f>IF(N817="nulová",J817,0)</f>
        <v>0</v>
      </c>
      <c r="BJ817" s="22" t="s">
        <v>79</v>
      </c>
      <c r="BK817" s="201">
        <f>ROUND(I817*H817,2)</f>
        <v>0</v>
      </c>
      <c r="BL817" s="22" t="s">
        <v>246</v>
      </c>
      <c r="BM817" s="22" t="s">
        <v>1439</v>
      </c>
    </row>
    <row r="818" spans="2:65" s="1" customFormat="1" ht="27">
      <c r="B818" s="39"/>
      <c r="C818" s="61"/>
      <c r="D818" s="202" t="s">
        <v>159</v>
      </c>
      <c r="E818" s="61"/>
      <c r="F818" s="203" t="s">
        <v>1440</v>
      </c>
      <c r="G818" s="61"/>
      <c r="H818" s="61"/>
      <c r="I818" s="161"/>
      <c r="J818" s="61"/>
      <c r="K818" s="61"/>
      <c r="L818" s="59"/>
      <c r="M818" s="204"/>
      <c r="N818" s="40"/>
      <c r="O818" s="40"/>
      <c r="P818" s="40"/>
      <c r="Q818" s="40"/>
      <c r="R818" s="40"/>
      <c r="S818" s="40"/>
      <c r="T818" s="76"/>
      <c r="AT818" s="22" t="s">
        <v>159</v>
      </c>
      <c r="AU818" s="22" t="s">
        <v>81</v>
      </c>
    </row>
    <row r="819" spans="2:65" s="10" customFormat="1" ht="29.85" customHeight="1">
      <c r="B819" s="174"/>
      <c r="C819" s="175"/>
      <c r="D819" s="176" t="s">
        <v>70</v>
      </c>
      <c r="E819" s="188" t="s">
        <v>1441</v>
      </c>
      <c r="F819" s="188" t="s">
        <v>1442</v>
      </c>
      <c r="G819" s="175"/>
      <c r="H819" s="175"/>
      <c r="I819" s="178"/>
      <c r="J819" s="189">
        <f>BK819</f>
        <v>0</v>
      </c>
      <c r="K819" s="175"/>
      <c r="L819" s="180"/>
      <c r="M819" s="181"/>
      <c r="N819" s="182"/>
      <c r="O819" s="182"/>
      <c r="P819" s="183">
        <f>SUM(P820:P827)</f>
        <v>0</v>
      </c>
      <c r="Q819" s="182"/>
      <c r="R819" s="183">
        <f>SUM(R820:R827)</f>
        <v>0.218226</v>
      </c>
      <c r="S819" s="182"/>
      <c r="T819" s="184">
        <f>SUM(T820:T827)</f>
        <v>0</v>
      </c>
      <c r="AR819" s="185" t="s">
        <v>81</v>
      </c>
      <c r="AT819" s="186" t="s">
        <v>70</v>
      </c>
      <c r="AU819" s="186" t="s">
        <v>79</v>
      </c>
      <c r="AY819" s="185" t="s">
        <v>150</v>
      </c>
      <c r="BK819" s="187">
        <f>SUM(BK820:BK827)</f>
        <v>0</v>
      </c>
    </row>
    <row r="820" spans="2:65" s="1" customFormat="1" ht="22.9" customHeight="1">
      <c r="B820" s="39"/>
      <c r="C820" s="190" t="s">
        <v>1443</v>
      </c>
      <c r="D820" s="190" t="s">
        <v>152</v>
      </c>
      <c r="E820" s="191" t="s">
        <v>1444</v>
      </c>
      <c r="F820" s="192" t="s">
        <v>1445</v>
      </c>
      <c r="G820" s="193" t="s">
        <v>155</v>
      </c>
      <c r="H820" s="194">
        <v>2.2200000000000002</v>
      </c>
      <c r="I820" s="195"/>
      <c r="J820" s="196">
        <f>ROUND(I820*H820,2)</f>
        <v>0</v>
      </c>
      <c r="K820" s="192" t="s">
        <v>156</v>
      </c>
      <c r="L820" s="59"/>
      <c r="M820" s="197" t="s">
        <v>21</v>
      </c>
      <c r="N820" s="198" t="s">
        <v>42</v>
      </c>
      <c r="O820" s="40"/>
      <c r="P820" s="199">
        <f>O820*H820</f>
        <v>0</v>
      </c>
      <c r="Q820" s="199">
        <v>3.7000000000000002E-3</v>
      </c>
      <c r="R820" s="199">
        <f>Q820*H820</f>
        <v>8.2140000000000008E-3</v>
      </c>
      <c r="S820" s="199">
        <v>0</v>
      </c>
      <c r="T820" s="200">
        <f>S820*H820</f>
        <v>0</v>
      </c>
      <c r="AR820" s="22" t="s">
        <v>246</v>
      </c>
      <c r="AT820" s="22" t="s">
        <v>152</v>
      </c>
      <c r="AU820" s="22" t="s">
        <v>81</v>
      </c>
      <c r="AY820" s="22" t="s">
        <v>150</v>
      </c>
      <c r="BE820" s="201">
        <f>IF(N820="základní",J820,0)</f>
        <v>0</v>
      </c>
      <c r="BF820" s="201">
        <f>IF(N820="snížená",J820,0)</f>
        <v>0</v>
      </c>
      <c r="BG820" s="201">
        <f>IF(N820="zákl. přenesená",J820,0)</f>
        <v>0</v>
      </c>
      <c r="BH820" s="201">
        <f>IF(N820="sníž. přenesená",J820,0)</f>
        <v>0</v>
      </c>
      <c r="BI820" s="201">
        <f>IF(N820="nulová",J820,0)</f>
        <v>0</v>
      </c>
      <c r="BJ820" s="22" t="s">
        <v>79</v>
      </c>
      <c r="BK820" s="201">
        <f>ROUND(I820*H820,2)</f>
        <v>0</v>
      </c>
      <c r="BL820" s="22" t="s">
        <v>246</v>
      </c>
      <c r="BM820" s="22" t="s">
        <v>1446</v>
      </c>
    </row>
    <row r="821" spans="2:65" s="1" customFormat="1">
      <c r="B821" s="39"/>
      <c r="C821" s="61"/>
      <c r="D821" s="202" t="s">
        <v>159</v>
      </c>
      <c r="E821" s="61"/>
      <c r="F821" s="203" t="s">
        <v>1447</v>
      </c>
      <c r="G821" s="61"/>
      <c r="H821" s="61"/>
      <c r="I821" s="161"/>
      <c r="J821" s="61"/>
      <c r="K821" s="61"/>
      <c r="L821" s="59"/>
      <c r="M821" s="204"/>
      <c r="N821" s="40"/>
      <c r="O821" s="40"/>
      <c r="P821" s="40"/>
      <c r="Q821" s="40"/>
      <c r="R821" s="40"/>
      <c r="S821" s="40"/>
      <c r="T821" s="76"/>
      <c r="AT821" s="22" t="s">
        <v>159</v>
      </c>
      <c r="AU821" s="22" t="s">
        <v>81</v>
      </c>
    </row>
    <row r="822" spans="2:65" s="11" customFormat="1">
      <c r="B822" s="205"/>
      <c r="C822" s="206"/>
      <c r="D822" s="202" t="s">
        <v>161</v>
      </c>
      <c r="E822" s="207" t="s">
        <v>21</v>
      </c>
      <c r="F822" s="208" t="s">
        <v>1448</v>
      </c>
      <c r="G822" s="206"/>
      <c r="H822" s="209">
        <v>2.2200000000000002</v>
      </c>
      <c r="I822" s="210"/>
      <c r="J822" s="206"/>
      <c r="K822" s="206"/>
      <c r="L822" s="211"/>
      <c r="M822" s="212"/>
      <c r="N822" s="213"/>
      <c r="O822" s="213"/>
      <c r="P822" s="213"/>
      <c r="Q822" s="213"/>
      <c r="R822" s="213"/>
      <c r="S822" s="213"/>
      <c r="T822" s="214"/>
      <c r="AT822" s="215" t="s">
        <v>161</v>
      </c>
      <c r="AU822" s="215" t="s">
        <v>81</v>
      </c>
      <c r="AV822" s="11" t="s">
        <v>81</v>
      </c>
      <c r="AW822" s="11" t="s">
        <v>35</v>
      </c>
      <c r="AX822" s="11" t="s">
        <v>79</v>
      </c>
      <c r="AY822" s="215" t="s">
        <v>150</v>
      </c>
    </row>
    <row r="823" spans="2:65" s="1" customFormat="1" ht="22.9" customHeight="1">
      <c r="B823" s="39"/>
      <c r="C823" s="216" t="s">
        <v>1449</v>
      </c>
      <c r="D823" s="216" t="s">
        <v>206</v>
      </c>
      <c r="E823" s="217" t="s">
        <v>1450</v>
      </c>
      <c r="F823" s="218" t="s">
        <v>1451</v>
      </c>
      <c r="G823" s="219" t="s">
        <v>155</v>
      </c>
      <c r="H823" s="220">
        <v>2.4420000000000002</v>
      </c>
      <c r="I823" s="221"/>
      <c r="J823" s="222">
        <f>ROUND(I823*H823,2)</f>
        <v>0</v>
      </c>
      <c r="K823" s="218" t="s">
        <v>156</v>
      </c>
      <c r="L823" s="223"/>
      <c r="M823" s="224" t="s">
        <v>21</v>
      </c>
      <c r="N823" s="225" t="s">
        <v>42</v>
      </c>
      <c r="O823" s="40"/>
      <c r="P823" s="199">
        <f>O823*H823</f>
        <v>0</v>
      </c>
      <c r="Q823" s="199">
        <v>8.5999999999999993E-2</v>
      </c>
      <c r="R823" s="199">
        <f>Q823*H823</f>
        <v>0.210012</v>
      </c>
      <c r="S823" s="199">
        <v>0</v>
      </c>
      <c r="T823" s="200">
        <f>S823*H823</f>
        <v>0</v>
      </c>
      <c r="AR823" s="22" t="s">
        <v>348</v>
      </c>
      <c r="AT823" s="22" t="s">
        <v>206</v>
      </c>
      <c r="AU823" s="22" t="s">
        <v>81</v>
      </c>
      <c r="AY823" s="22" t="s">
        <v>150</v>
      </c>
      <c r="BE823" s="201">
        <f>IF(N823="základní",J823,0)</f>
        <v>0</v>
      </c>
      <c r="BF823" s="201">
        <f>IF(N823="snížená",J823,0)</f>
        <v>0</v>
      </c>
      <c r="BG823" s="201">
        <f>IF(N823="zákl. přenesená",J823,0)</f>
        <v>0</v>
      </c>
      <c r="BH823" s="201">
        <f>IF(N823="sníž. přenesená",J823,0)</f>
        <v>0</v>
      </c>
      <c r="BI823" s="201">
        <f>IF(N823="nulová",J823,0)</f>
        <v>0</v>
      </c>
      <c r="BJ823" s="22" t="s">
        <v>79</v>
      </c>
      <c r="BK823" s="201">
        <f>ROUND(I823*H823,2)</f>
        <v>0</v>
      </c>
      <c r="BL823" s="22" t="s">
        <v>246</v>
      </c>
      <c r="BM823" s="22" t="s">
        <v>1452</v>
      </c>
    </row>
    <row r="824" spans="2:65" s="1" customFormat="1">
      <c r="B824" s="39"/>
      <c r="C824" s="61"/>
      <c r="D824" s="202" t="s">
        <v>159</v>
      </c>
      <c r="E824" s="61"/>
      <c r="F824" s="203" t="s">
        <v>1451</v>
      </c>
      <c r="G824" s="61"/>
      <c r="H824" s="61"/>
      <c r="I824" s="161"/>
      <c r="J824" s="61"/>
      <c r="K824" s="61"/>
      <c r="L824" s="59"/>
      <c r="M824" s="204"/>
      <c r="N824" s="40"/>
      <c r="O824" s="40"/>
      <c r="P824" s="40"/>
      <c r="Q824" s="40"/>
      <c r="R824" s="40"/>
      <c r="S824" s="40"/>
      <c r="T824" s="76"/>
      <c r="AT824" s="22" t="s">
        <v>159</v>
      </c>
      <c r="AU824" s="22" t="s">
        <v>81</v>
      </c>
    </row>
    <row r="825" spans="2:65" s="11" customFormat="1">
      <c r="B825" s="205"/>
      <c r="C825" s="206"/>
      <c r="D825" s="202" t="s">
        <v>161</v>
      </c>
      <c r="E825" s="207" t="s">
        <v>21</v>
      </c>
      <c r="F825" s="208" t="s">
        <v>1453</v>
      </c>
      <c r="G825" s="206"/>
      <c r="H825" s="209">
        <v>2.4420000000000002</v>
      </c>
      <c r="I825" s="210"/>
      <c r="J825" s="206"/>
      <c r="K825" s="206"/>
      <c r="L825" s="211"/>
      <c r="M825" s="212"/>
      <c r="N825" s="213"/>
      <c r="O825" s="213"/>
      <c r="P825" s="213"/>
      <c r="Q825" s="213"/>
      <c r="R825" s="213"/>
      <c r="S825" s="213"/>
      <c r="T825" s="214"/>
      <c r="AT825" s="215" t="s">
        <v>161</v>
      </c>
      <c r="AU825" s="215" t="s">
        <v>81</v>
      </c>
      <c r="AV825" s="11" t="s">
        <v>81</v>
      </c>
      <c r="AW825" s="11" t="s">
        <v>35</v>
      </c>
      <c r="AX825" s="11" t="s">
        <v>79</v>
      </c>
      <c r="AY825" s="215" t="s">
        <v>150</v>
      </c>
    </row>
    <row r="826" spans="2:65" s="1" customFormat="1" ht="22.9" customHeight="1">
      <c r="B826" s="39"/>
      <c r="C826" s="190" t="s">
        <v>1454</v>
      </c>
      <c r="D826" s="190" t="s">
        <v>152</v>
      </c>
      <c r="E826" s="191" t="s">
        <v>1455</v>
      </c>
      <c r="F826" s="192" t="s">
        <v>1456</v>
      </c>
      <c r="G826" s="193" t="s">
        <v>197</v>
      </c>
      <c r="H826" s="194">
        <v>0.218</v>
      </c>
      <c r="I826" s="195"/>
      <c r="J826" s="196">
        <f>ROUND(I826*H826,2)</f>
        <v>0</v>
      </c>
      <c r="K826" s="192" t="s">
        <v>156</v>
      </c>
      <c r="L826" s="59"/>
      <c r="M826" s="197" t="s">
        <v>21</v>
      </c>
      <c r="N826" s="198" t="s">
        <v>42</v>
      </c>
      <c r="O826" s="40"/>
      <c r="P826" s="199">
        <f>O826*H826</f>
        <v>0</v>
      </c>
      <c r="Q826" s="199">
        <v>0</v>
      </c>
      <c r="R826" s="199">
        <f>Q826*H826</f>
        <v>0</v>
      </c>
      <c r="S826" s="199">
        <v>0</v>
      </c>
      <c r="T826" s="200">
        <f>S826*H826</f>
        <v>0</v>
      </c>
      <c r="AR826" s="22" t="s">
        <v>246</v>
      </c>
      <c r="AT826" s="22" t="s">
        <v>152</v>
      </c>
      <c r="AU826" s="22" t="s">
        <v>81</v>
      </c>
      <c r="AY826" s="22" t="s">
        <v>150</v>
      </c>
      <c r="BE826" s="201">
        <f>IF(N826="základní",J826,0)</f>
        <v>0</v>
      </c>
      <c r="BF826" s="201">
        <f>IF(N826="snížená",J826,0)</f>
        <v>0</v>
      </c>
      <c r="BG826" s="201">
        <f>IF(N826="zákl. přenesená",J826,0)</f>
        <v>0</v>
      </c>
      <c r="BH826" s="201">
        <f>IF(N826="sníž. přenesená",J826,0)</f>
        <v>0</v>
      </c>
      <c r="BI826" s="201">
        <f>IF(N826="nulová",J826,0)</f>
        <v>0</v>
      </c>
      <c r="BJ826" s="22" t="s">
        <v>79</v>
      </c>
      <c r="BK826" s="201">
        <f>ROUND(I826*H826,2)</f>
        <v>0</v>
      </c>
      <c r="BL826" s="22" t="s">
        <v>246</v>
      </c>
      <c r="BM826" s="22" t="s">
        <v>1457</v>
      </c>
    </row>
    <row r="827" spans="2:65" s="1" customFormat="1" ht="27">
      <c r="B827" s="39"/>
      <c r="C827" s="61"/>
      <c r="D827" s="202" t="s">
        <v>159</v>
      </c>
      <c r="E827" s="61"/>
      <c r="F827" s="203" t="s">
        <v>1458</v>
      </c>
      <c r="G827" s="61"/>
      <c r="H827" s="61"/>
      <c r="I827" s="161"/>
      <c r="J827" s="61"/>
      <c r="K827" s="61"/>
      <c r="L827" s="59"/>
      <c r="M827" s="204"/>
      <c r="N827" s="40"/>
      <c r="O827" s="40"/>
      <c r="P827" s="40"/>
      <c r="Q827" s="40"/>
      <c r="R827" s="40"/>
      <c r="S827" s="40"/>
      <c r="T827" s="76"/>
      <c r="AT827" s="22" t="s">
        <v>159</v>
      </c>
      <c r="AU827" s="22" t="s">
        <v>81</v>
      </c>
    </row>
    <row r="828" spans="2:65" s="10" customFormat="1" ht="29.85" customHeight="1">
      <c r="B828" s="174"/>
      <c r="C828" s="175"/>
      <c r="D828" s="176" t="s">
        <v>70</v>
      </c>
      <c r="E828" s="188" t="s">
        <v>1459</v>
      </c>
      <c r="F828" s="188" t="s">
        <v>1460</v>
      </c>
      <c r="G828" s="175"/>
      <c r="H828" s="175"/>
      <c r="I828" s="178"/>
      <c r="J828" s="189">
        <f>BK828</f>
        <v>0</v>
      </c>
      <c r="K828" s="175"/>
      <c r="L828" s="180"/>
      <c r="M828" s="181"/>
      <c r="N828" s="182"/>
      <c r="O828" s="182"/>
      <c r="P828" s="183">
        <f>SUM(P829:P839)</f>
        <v>0</v>
      </c>
      <c r="Q828" s="182"/>
      <c r="R828" s="183">
        <f>SUM(R829:R839)</f>
        <v>0.22322640000000002</v>
      </c>
      <c r="S828" s="182"/>
      <c r="T828" s="184">
        <f>SUM(T829:T839)</f>
        <v>0</v>
      </c>
      <c r="AR828" s="185" t="s">
        <v>81</v>
      </c>
      <c r="AT828" s="186" t="s">
        <v>70</v>
      </c>
      <c r="AU828" s="186" t="s">
        <v>79</v>
      </c>
      <c r="AY828" s="185" t="s">
        <v>150</v>
      </c>
      <c r="BK828" s="187">
        <f>SUM(BK829:BK839)</f>
        <v>0</v>
      </c>
    </row>
    <row r="829" spans="2:65" s="1" customFormat="1" ht="22.9" customHeight="1">
      <c r="B829" s="39"/>
      <c r="C829" s="190" t="s">
        <v>1461</v>
      </c>
      <c r="D829" s="190" t="s">
        <v>152</v>
      </c>
      <c r="E829" s="191" t="s">
        <v>1462</v>
      </c>
      <c r="F829" s="192" t="s">
        <v>1463</v>
      </c>
      <c r="G829" s="193" t="s">
        <v>155</v>
      </c>
      <c r="H829" s="194">
        <v>13.24</v>
      </c>
      <c r="I829" s="195"/>
      <c r="J829" s="196">
        <f>ROUND(I829*H829,2)</f>
        <v>0</v>
      </c>
      <c r="K829" s="192" t="s">
        <v>156</v>
      </c>
      <c r="L829" s="59"/>
      <c r="M829" s="197" t="s">
        <v>21</v>
      </c>
      <c r="N829" s="198" t="s">
        <v>42</v>
      </c>
      <c r="O829" s="40"/>
      <c r="P829" s="199">
        <f>O829*H829</f>
        <v>0</v>
      </c>
      <c r="Q829" s="199">
        <v>3.0000000000000001E-3</v>
      </c>
      <c r="R829" s="199">
        <f>Q829*H829</f>
        <v>3.9719999999999998E-2</v>
      </c>
      <c r="S829" s="199">
        <v>0</v>
      </c>
      <c r="T829" s="200">
        <f>S829*H829</f>
        <v>0</v>
      </c>
      <c r="AR829" s="22" t="s">
        <v>246</v>
      </c>
      <c r="AT829" s="22" t="s">
        <v>152</v>
      </c>
      <c r="AU829" s="22" t="s">
        <v>81</v>
      </c>
      <c r="AY829" s="22" t="s">
        <v>150</v>
      </c>
      <c r="BE829" s="201">
        <f>IF(N829="základní",J829,0)</f>
        <v>0</v>
      </c>
      <c r="BF829" s="201">
        <f>IF(N829="snížená",J829,0)</f>
        <v>0</v>
      </c>
      <c r="BG829" s="201">
        <f>IF(N829="zákl. přenesená",J829,0)</f>
        <v>0</v>
      </c>
      <c r="BH829" s="201">
        <f>IF(N829="sníž. přenesená",J829,0)</f>
        <v>0</v>
      </c>
      <c r="BI829" s="201">
        <f>IF(N829="nulová",J829,0)</f>
        <v>0</v>
      </c>
      <c r="BJ829" s="22" t="s">
        <v>79</v>
      </c>
      <c r="BK829" s="201">
        <f>ROUND(I829*H829,2)</f>
        <v>0</v>
      </c>
      <c r="BL829" s="22" t="s">
        <v>246</v>
      </c>
      <c r="BM829" s="22" t="s">
        <v>1464</v>
      </c>
    </row>
    <row r="830" spans="2:65" s="1" customFormat="1" ht="27">
      <c r="B830" s="39"/>
      <c r="C830" s="61"/>
      <c r="D830" s="202" t="s">
        <v>159</v>
      </c>
      <c r="E830" s="61"/>
      <c r="F830" s="203" t="s">
        <v>1465</v>
      </c>
      <c r="G830" s="61"/>
      <c r="H830" s="61"/>
      <c r="I830" s="161"/>
      <c r="J830" s="61"/>
      <c r="K830" s="61"/>
      <c r="L830" s="59"/>
      <c r="M830" s="204"/>
      <c r="N830" s="40"/>
      <c r="O830" s="40"/>
      <c r="P830" s="40"/>
      <c r="Q830" s="40"/>
      <c r="R830" s="40"/>
      <c r="S830" s="40"/>
      <c r="T830" s="76"/>
      <c r="AT830" s="22" t="s">
        <v>159</v>
      </c>
      <c r="AU830" s="22" t="s">
        <v>81</v>
      </c>
    </row>
    <row r="831" spans="2:65" s="11" customFormat="1">
      <c r="B831" s="205"/>
      <c r="C831" s="206"/>
      <c r="D831" s="202" t="s">
        <v>161</v>
      </c>
      <c r="E831" s="207" t="s">
        <v>21</v>
      </c>
      <c r="F831" s="208" t="s">
        <v>1466</v>
      </c>
      <c r="G831" s="206"/>
      <c r="H831" s="209">
        <v>8.9600000000000009</v>
      </c>
      <c r="I831" s="210"/>
      <c r="J831" s="206"/>
      <c r="K831" s="206"/>
      <c r="L831" s="211"/>
      <c r="M831" s="212"/>
      <c r="N831" s="213"/>
      <c r="O831" s="213"/>
      <c r="P831" s="213"/>
      <c r="Q831" s="213"/>
      <c r="R831" s="213"/>
      <c r="S831" s="213"/>
      <c r="T831" s="214"/>
      <c r="AT831" s="215" t="s">
        <v>161</v>
      </c>
      <c r="AU831" s="215" t="s">
        <v>81</v>
      </c>
      <c r="AV831" s="11" t="s">
        <v>81</v>
      </c>
      <c r="AW831" s="11" t="s">
        <v>35</v>
      </c>
      <c r="AX831" s="11" t="s">
        <v>71</v>
      </c>
      <c r="AY831" s="215" t="s">
        <v>150</v>
      </c>
    </row>
    <row r="832" spans="2:65" s="11" customFormat="1">
      <c r="B832" s="205"/>
      <c r="C832" s="206"/>
      <c r="D832" s="202" t="s">
        <v>161</v>
      </c>
      <c r="E832" s="207" t="s">
        <v>21</v>
      </c>
      <c r="F832" s="208" t="s">
        <v>1467</v>
      </c>
      <c r="G832" s="206"/>
      <c r="H832" s="209">
        <v>3.12</v>
      </c>
      <c r="I832" s="210"/>
      <c r="J832" s="206"/>
      <c r="K832" s="206"/>
      <c r="L832" s="211"/>
      <c r="M832" s="212"/>
      <c r="N832" s="213"/>
      <c r="O832" s="213"/>
      <c r="P832" s="213"/>
      <c r="Q832" s="213"/>
      <c r="R832" s="213"/>
      <c r="S832" s="213"/>
      <c r="T832" s="214"/>
      <c r="AT832" s="215" t="s">
        <v>161</v>
      </c>
      <c r="AU832" s="215" t="s">
        <v>81</v>
      </c>
      <c r="AV832" s="11" t="s">
        <v>81</v>
      </c>
      <c r="AW832" s="11" t="s">
        <v>35</v>
      </c>
      <c r="AX832" s="11" t="s">
        <v>71</v>
      </c>
      <c r="AY832" s="215" t="s">
        <v>150</v>
      </c>
    </row>
    <row r="833" spans="2:65" s="11" customFormat="1">
      <c r="B833" s="205"/>
      <c r="C833" s="206"/>
      <c r="D833" s="202" t="s">
        <v>161</v>
      </c>
      <c r="E833" s="207" t="s">
        <v>21</v>
      </c>
      <c r="F833" s="208" t="s">
        <v>1468</v>
      </c>
      <c r="G833" s="206"/>
      <c r="H833" s="209">
        <v>1.1599999999999999</v>
      </c>
      <c r="I833" s="210"/>
      <c r="J833" s="206"/>
      <c r="K833" s="206"/>
      <c r="L833" s="211"/>
      <c r="M833" s="212"/>
      <c r="N833" s="213"/>
      <c r="O833" s="213"/>
      <c r="P833" s="213"/>
      <c r="Q833" s="213"/>
      <c r="R833" s="213"/>
      <c r="S833" s="213"/>
      <c r="T833" s="214"/>
      <c r="AT833" s="215" t="s">
        <v>161</v>
      </c>
      <c r="AU833" s="215" t="s">
        <v>81</v>
      </c>
      <c r="AV833" s="11" t="s">
        <v>81</v>
      </c>
      <c r="AW833" s="11" t="s">
        <v>35</v>
      </c>
      <c r="AX833" s="11" t="s">
        <v>71</v>
      </c>
      <c r="AY833" s="215" t="s">
        <v>150</v>
      </c>
    </row>
    <row r="834" spans="2:65" s="12" customFormat="1">
      <c r="B834" s="226"/>
      <c r="C834" s="227"/>
      <c r="D834" s="202" t="s">
        <v>161</v>
      </c>
      <c r="E834" s="228" t="s">
        <v>21</v>
      </c>
      <c r="F834" s="229" t="s">
        <v>234</v>
      </c>
      <c r="G834" s="227"/>
      <c r="H834" s="230">
        <v>13.24</v>
      </c>
      <c r="I834" s="231"/>
      <c r="J834" s="227"/>
      <c r="K834" s="227"/>
      <c r="L834" s="232"/>
      <c r="M834" s="233"/>
      <c r="N834" s="234"/>
      <c r="O834" s="234"/>
      <c r="P834" s="234"/>
      <c r="Q834" s="234"/>
      <c r="R834" s="234"/>
      <c r="S834" s="234"/>
      <c r="T834" s="235"/>
      <c r="AT834" s="236" t="s">
        <v>161</v>
      </c>
      <c r="AU834" s="236" t="s">
        <v>81</v>
      </c>
      <c r="AV834" s="12" t="s">
        <v>157</v>
      </c>
      <c r="AW834" s="12" t="s">
        <v>35</v>
      </c>
      <c r="AX834" s="12" t="s">
        <v>79</v>
      </c>
      <c r="AY834" s="236" t="s">
        <v>150</v>
      </c>
    </row>
    <row r="835" spans="2:65" s="1" customFormat="1" ht="22.9" customHeight="1">
      <c r="B835" s="39"/>
      <c r="C835" s="216" t="s">
        <v>1469</v>
      </c>
      <c r="D835" s="216" t="s">
        <v>206</v>
      </c>
      <c r="E835" s="217" t="s">
        <v>1470</v>
      </c>
      <c r="F835" s="218" t="s">
        <v>1471</v>
      </c>
      <c r="G835" s="219" t="s">
        <v>155</v>
      </c>
      <c r="H835" s="220">
        <v>14.564</v>
      </c>
      <c r="I835" s="221"/>
      <c r="J835" s="222">
        <f>ROUND(I835*H835,2)</f>
        <v>0</v>
      </c>
      <c r="K835" s="218" t="s">
        <v>156</v>
      </c>
      <c r="L835" s="223"/>
      <c r="M835" s="224" t="s">
        <v>21</v>
      </c>
      <c r="N835" s="225" t="s">
        <v>42</v>
      </c>
      <c r="O835" s="40"/>
      <c r="P835" s="199">
        <f>O835*H835</f>
        <v>0</v>
      </c>
      <c r="Q835" s="199">
        <v>1.26E-2</v>
      </c>
      <c r="R835" s="199">
        <f>Q835*H835</f>
        <v>0.18350640000000001</v>
      </c>
      <c r="S835" s="199">
        <v>0</v>
      </c>
      <c r="T835" s="200">
        <f>S835*H835</f>
        <v>0</v>
      </c>
      <c r="AR835" s="22" t="s">
        <v>348</v>
      </c>
      <c r="AT835" s="22" t="s">
        <v>206</v>
      </c>
      <c r="AU835" s="22" t="s">
        <v>81</v>
      </c>
      <c r="AY835" s="22" t="s">
        <v>150</v>
      </c>
      <c r="BE835" s="201">
        <f>IF(N835="základní",J835,0)</f>
        <v>0</v>
      </c>
      <c r="BF835" s="201">
        <f>IF(N835="snížená",J835,0)</f>
        <v>0</v>
      </c>
      <c r="BG835" s="201">
        <f>IF(N835="zákl. přenesená",J835,0)</f>
        <v>0</v>
      </c>
      <c r="BH835" s="201">
        <f>IF(N835="sníž. přenesená",J835,0)</f>
        <v>0</v>
      </c>
      <c r="BI835" s="201">
        <f>IF(N835="nulová",J835,0)</f>
        <v>0</v>
      </c>
      <c r="BJ835" s="22" t="s">
        <v>79</v>
      </c>
      <c r="BK835" s="201">
        <f>ROUND(I835*H835,2)</f>
        <v>0</v>
      </c>
      <c r="BL835" s="22" t="s">
        <v>246</v>
      </c>
      <c r="BM835" s="22" t="s">
        <v>1472</v>
      </c>
    </row>
    <row r="836" spans="2:65" s="1" customFormat="1">
      <c r="B836" s="39"/>
      <c r="C836" s="61"/>
      <c r="D836" s="202" t="s">
        <v>159</v>
      </c>
      <c r="E836" s="61"/>
      <c r="F836" s="203" t="s">
        <v>1471</v>
      </c>
      <c r="G836" s="61"/>
      <c r="H836" s="61"/>
      <c r="I836" s="161"/>
      <c r="J836" s="61"/>
      <c r="K836" s="61"/>
      <c r="L836" s="59"/>
      <c r="M836" s="204"/>
      <c r="N836" s="40"/>
      <c r="O836" s="40"/>
      <c r="P836" s="40"/>
      <c r="Q836" s="40"/>
      <c r="R836" s="40"/>
      <c r="S836" s="40"/>
      <c r="T836" s="76"/>
      <c r="AT836" s="22" t="s">
        <v>159</v>
      </c>
      <c r="AU836" s="22" t="s">
        <v>81</v>
      </c>
    </row>
    <row r="837" spans="2:65" s="11" customFormat="1">
      <c r="B837" s="205"/>
      <c r="C837" s="206"/>
      <c r="D837" s="202" t="s">
        <v>161</v>
      </c>
      <c r="E837" s="207" t="s">
        <v>21</v>
      </c>
      <c r="F837" s="208" t="s">
        <v>1473</v>
      </c>
      <c r="G837" s="206"/>
      <c r="H837" s="209">
        <v>14.564</v>
      </c>
      <c r="I837" s="210"/>
      <c r="J837" s="206"/>
      <c r="K837" s="206"/>
      <c r="L837" s="211"/>
      <c r="M837" s="212"/>
      <c r="N837" s="213"/>
      <c r="O837" s="213"/>
      <c r="P837" s="213"/>
      <c r="Q837" s="213"/>
      <c r="R837" s="213"/>
      <c r="S837" s="213"/>
      <c r="T837" s="214"/>
      <c r="AT837" s="215" t="s">
        <v>161</v>
      </c>
      <c r="AU837" s="215" t="s">
        <v>81</v>
      </c>
      <c r="AV837" s="11" t="s">
        <v>81</v>
      </c>
      <c r="AW837" s="11" t="s">
        <v>35</v>
      </c>
      <c r="AX837" s="11" t="s">
        <v>79</v>
      </c>
      <c r="AY837" s="215" t="s">
        <v>150</v>
      </c>
    </row>
    <row r="838" spans="2:65" s="1" customFormat="1" ht="22.9" customHeight="1">
      <c r="B838" s="39"/>
      <c r="C838" s="190" t="s">
        <v>1474</v>
      </c>
      <c r="D838" s="190" t="s">
        <v>152</v>
      </c>
      <c r="E838" s="191" t="s">
        <v>1475</v>
      </c>
      <c r="F838" s="192" t="s">
        <v>1476</v>
      </c>
      <c r="G838" s="193" t="s">
        <v>197</v>
      </c>
      <c r="H838" s="194">
        <v>0.223</v>
      </c>
      <c r="I838" s="195"/>
      <c r="J838" s="196">
        <f>ROUND(I838*H838,2)</f>
        <v>0</v>
      </c>
      <c r="K838" s="192" t="s">
        <v>156</v>
      </c>
      <c r="L838" s="59"/>
      <c r="M838" s="197" t="s">
        <v>21</v>
      </c>
      <c r="N838" s="198" t="s">
        <v>42</v>
      </c>
      <c r="O838" s="40"/>
      <c r="P838" s="199">
        <f>O838*H838</f>
        <v>0</v>
      </c>
      <c r="Q838" s="199">
        <v>0</v>
      </c>
      <c r="R838" s="199">
        <f>Q838*H838</f>
        <v>0</v>
      </c>
      <c r="S838" s="199">
        <v>0</v>
      </c>
      <c r="T838" s="200">
        <f>S838*H838</f>
        <v>0</v>
      </c>
      <c r="AR838" s="22" t="s">
        <v>246</v>
      </c>
      <c r="AT838" s="22" t="s">
        <v>152</v>
      </c>
      <c r="AU838" s="22" t="s">
        <v>81</v>
      </c>
      <c r="AY838" s="22" t="s">
        <v>150</v>
      </c>
      <c r="BE838" s="201">
        <f>IF(N838="základní",J838,0)</f>
        <v>0</v>
      </c>
      <c r="BF838" s="201">
        <f>IF(N838="snížená",J838,0)</f>
        <v>0</v>
      </c>
      <c r="BG838" s="201">
        <f>IF(N838="zákl. přenesená",J838,0)</f>
        <v>0</v>
      </c>
      <c r="BH838" s="201">
        <f>IF(N838="sníž. přenesená",J838,0)</f>
        <v>0</v>
      </c>
      <c r="BI838" s="201">
        <f>IF(N838="nulová",J838,0)</f>
        <v>0</v>
      </c>
      <c r="BJ838" s="22" t="s">
        <v>79</v>
      </c>
      <c r="BK838" s="201">
        <f>ROUND(I838*H838,2)</f>
        <v>0</v>
      </c>
      <c r="BL838" s="22" t="s">
        <v>246</v>
      </c>
      <c r="BM838" s="22" t="s">
        <v>1477</v>
      </c>
    </row>
    <row r="839" spans="2:65" s="1" customFormat="1" ht="27">
      <c r="B839" s="39"/>
      <c r="C839" s="61"/>
      <c r="D839" s="202" t="s">
        <v>159</v>
      </c>
      <c r="E839" s="61"/>
      <c r="F839" s="203" t="s">
        <v>1478</v>
      </c>
      <c r="G839" s="61"/>
      <c r="H839" s="61"/>
      <c r="I839" s="161"/>
      <c r="J839" s="61"/>
      <c r="K839" s="61"/>
      <c r="L839" s="59"/>
      <c r="M839" s="204"/>
      <c r="N839" s="40"/>
      <c r="O839" s="40"/>
      <c r="P839" s="40"/>
      <c r="Q839" s="40"/>
      <c r="R839" s="40"/>
      <c r="S839" s="40"/>
      <c r="T839" s="76"/>
      <c r="AT839" s="22" t="s">
        <v>159</v>
      </c>
      <c r="AU839" s="22" t="s">
        <v>81</v>
      </c>
    </row>
    <row r="840" spans="2:65" s="10" customFormat="1" ht="29.85" customHeight="1">
      <c r="B840" s="174"/>
      <c r="C840" s="175"/>
      <c r="D840" s="176" t="s">
        <v>70</v>
      </c>
      <c r="E840" s="188" t="s">
        <v>1479</v>
      </c>
      <c r="F840" s="188" t="s">
        <v>1480</v>
      </c>
      <c r="G840" s="175"/>
      <c r="H840" s="175"/>
      <c r="I840" s="178"/>
      <c r="J840" s="189">
        <f>BK840</f>
        <v>0</v>
      </c>
      <c r="K840" s="175"/>
      <c r="L840" s="180"/>
      <c r="M840" s="181"/>
      <c r="N840" s="182"/>
      <c r="O840" s="182"/>
      <c r="P840" s="183">
        <f>SUM(P841:P870)</f>
        <v>0</v>
      </c>
      <c r="Q840" s="182"/>
      <c r="R840" s="183">
        <f>SUM(R841:R870)</f>
        <v>7.9762400000000039E-2</v>
      </c>
      <c r="S840" s="182"/>
      <c r="T840" s="184">
        <f>SUM(T841:T870)</f>
        <v>0</v>
      </c>
      <c r="AR840" s="185" t="s">
        <v>81</v>
      </c>
      <c r="AT840" s="186" t="s">
        <v>70</v>
      </c>
      <c r="AU840" s="186" t="s">
        <v>79</v>
      </c>
      <c r="AY840" s="185" t="s">
        <v>150</v>
      </c>
      <c r="BK840" s="187">
        <f>SUM(BK841:BK870)</f>
        <v>0</v>
      </c>
    </row>
    <row r="841" spans="2:65" s="1" customFormat="1" ht="14.45" customHeight="1">
      <c r="B841" s="39"/>
      <c r="C841" s="190" t="s">
        <v>1481</v>
      </c>
      <c r="D841" s="190" t="s">
        <v>152</v>
      </c>
      <c r="E841" s="191" t="s">
        <v>1482</v>
      </c>
      <c r="F841" s="192" t="s">
        <v>1483</v>
      </c>
      <c r="G841" s="193" t="s">
        <v>155</v>
      </c>
      <c r="H841" s="194">
        <v>27.456</v>
      </c>
      <c r="I841" s="195"/>
      <c r="J841" s="196">
        <f>ROUND(I841*H841,2)</f>
        <v>0</v>
      </c>
      <c r="K841" s="192" t="s">
        <v>156</v>
      </c>
      <c r="L841" s="59"/>
      <c r="M841" s="197" t="s">
        <v>21</v>
      </c>
      <c r="N841" s="198" t="s">
        <v>42</v>
      </c>
      <c r="O841" s="40"/>
      <c r="P841" s="199">
        <f>O841*H841</f>
        <v>0</v>
      </c>
      <c r="Q841" s="199">
        <v>1.7000000000000001E-4</v>
      </c>
      <c r="R841" s="199">
        <f>Q841*H841</f>
        <v>4.6675200000000005E-3</v>
      </c>
      <c r="S841" s="199">
        <v>0</v>
      </c>
      <c r="T841" s="200">
        <f>S841*H841</f>
        <v>0</v>
      </c>
      <c r="AR841" s="22" t="s">
        <v>246</v>
      </c>
      <c r="AT841" s="22" t="s">
        <v>152</v>
      </c>
      <c r="AU841" s="22" t="s">
        <v>81</v>
      </c>
      <c r="AY841" s="22" t="s">
        <v>150</v>
      </c>
      <c r="BE841" s="201">
        <f>IF(N841="základní",J841,0)</f>
        <v>0</v>
      </c>
      <c r="BF841" s="201">
        <f>IF(N841="snížená",J841,0)</f>
        <v>0</v>
      </c>
      <c r="BG841" s="201">
        <f>IF(N841="zákl. přenesená",J841,0)</f>
        <v>0</v>
      </c>
      <c r="BH841" s="201">
        <f>IF(N841="sníž. přenesená",J841,0)</f>
        <v>0</v>
      </c>
      <c r="BI841" s="201">
        <f>IF(N841="nulová",J841,0)</f>
        <v>0</v>
      </c>
      <c r="BJ841" s="22" t="s">
        <v>79</v>
      </c>
      <c r="BK841" s="201">
        <f>ROUND(I841*H841,2)</f>
        <v>0</v>
      </c>
      <c r="BL841" s="22" t="s">
        <v>246</v>
      </c>
      <c r="BM841" s="22" t="s">
        <v>1484</v>
      </c>
    </row>
    <row r="842" spans="2:65" s="1" customFormat="1">
      <c r="B842" s="39"/>
      <c r="C842" s="61"/>
      <c r="D842" s="202" t="s">
        <v>159</v>
      </c>
      <c r="E842" s="61"/>
      <c r="F842" s="203" t="s">
        <v>1485</v>
      </c>
      <c r="G842" s="61"/>
      <c r="H842" s="61"/>
      <c r="I842" s="161"/>
      <c r="J842" s="61"/>
      <c r="K842" s="61"/>
      <c r="L842" s="59"/>
      <c r="M842" s="204"/>
      <c r="N842" s="40"/>
      <c r="O842" s="40"/>
      <c r="P842" s="40"/>
      <c r="Q842" s="40"/>
      <c r="R842" s="40"/>
      <c r="S842" s="40"/>
      <c r="T842" s="76"/>
      <c r="AT842" s="22" t="s">
        <v>159</v>
      </c>
      <c r="AU842" s="22" t="s">
        <v>81</v>
      </c>
    </row>
    <row r="843" spans="2:65" s="11" customFormat="1">
      <c r="B843" s="205"/>
      <c r="C843" s="206"/>
      <c r="D843" s="202" t="s">
        <v>161</v>
      </c>
      <c r="E843" s="207" t="s">
        <v>21</v>
      </c>
      <c r="F843" s="208" t="s">
        <v>1486</v>
      </c>
      <c r="G843" s="206"/>
      <c r="H843" s="209">
        <v>27.456</v>
      </c>
      <c r="I843" s="210"/>
      <c r="J843" s="206"/>
      <c r="K843" s="206"/>
      <c r="L843" s="211"/>
      <c r="M843" s="212"/>
      <c r="N843" s="213"/>
      <c r="O843" s="213"/>
      <c r="P843" s="213"/>
      <c r="Q843" s="213"/>
      <c r="R843" s="213"/>
      <c r="S843" s="213"/>
      <c r="T843" s="214"/>
      <c r="AT843" s="215" t="s">
        <v>161</v>
      </c>
      <c r="AU843" s="215" t="s">
        <v>81</v>
      </c>
      <c r="AV843" s="11" t="s">
        <v>81</v>
      </c>
      <c r="AW843" s="11" t="s">
        <v>35</v>
      </c>
      <c r="AX843" s="11" t="s">
        <v>79</v>
      </c>
      <c r="AY843" s="215" t="s">
        <v>150</v>
      </c>
    </row>
    <row r="844" spans="2:65" s="1" customFormat="1" ht="14.45" customHeight="1">
      <c r="B844" s="39"/>
      <c r="C844" s="190" t="s">
        <v>1487</v>
      </c>
      <c r="D844" s="190" t="s">
        <v>152</v>
      </c>
      <c r="E844" s="191" t="s">
        <v>1488</v>
      </c>
      <c r="F844" s="192" t="s">
        <v>1489</v>
      </c>
      <c r="G844" s="193" t="s">
        <v>155</v>
      </c>
      <c r="H844" s="194">
        <v>27.456</v>
      </c>
      <c r="I844" s="195"/>
      <c r="J844" s="196">
        <f>ROUND(I844*H844,2)</f>
        <v>0</v>
      </c>
      <c r="K844" s="192" t="s">
        <v>156</v>
      </c>
      <c r="L844" s="59"/>
      <c r="M844" s="197" t="s">
        <v>21</v>
      </c>
      <c r="N844" s="198" t="s">
        <v>42</v>
      </c>
      <c r="O844" s="40"/>
      <c r="P844" s="199">
        <f>O844*H844</f>
        <v>0</v>
      </c>
      <c r="Q844" s="199">
        <v>1.2999999999999999E-4</v>
      </c>
      <c r="R844" s="199">
        <f>Q844*H844</f>
        <v>3.5692799999999998E-3</v>
      </c>
      <c r="S844" s="199">
        <v>0</v>
      </c>
      <c r="T844" s="200">
        <f>S844*H844</f>
        <v>0</v>
      </c>
      <c r="AR844" s="22" t="s">
        <v>246</v>
      </c>
      <c r="AT844" s="22" t="s">
        <v>152</v>
      </c>
      <c r="AU844" s="22" t="s">
        <v>81</v>
      </c>
      <c r="AY844" s="22" t="s">
        <v>150</v>
      </c>
      <c r="BE844" s="201">
        <f>IF(N844="základní",J844,0)</f>
        <v>0</v>
      </c>
      <c r="BF844" s="201">
        <f>IF(N844="snížená",J844,0)</f>
        <v>0</v>
      </c>
      <c r="BG844" s="201">
        <f>IF(N844="zákl. přenesená",J844,0)</f>
        <v>0</v>
      </c>
      <c r="BH844" s="201">
        <f>IF(N844="sníž. přenesená",J844,0)</f>
        <v>0</v>
      </c>
      <c r="BI844" s="201">
        <f>IF(N844="nulová",J844,0)</f>
        <v>0</v>
      </c>
      <c r="BJ844" s="22" t="s">
        <v>79</v>
      </c>
      <c r="BK844" s="201">
        <f>ROUND(I844*H844,2)</f>
        <v>0</v>
      </c>
      <c r="BL844" s="22" t="s">
        <v>246</v>
      </c>
      <c r="BM844" s="22" t="s">
        <v>1490</v>
      </c>
    </row>
    <row r="845" spans="2:65" s="1" customFormat="1">
      <c r="B845" s="39"/>
      <c r="C845" s="61"/>
      <c r="D845" s="202" t="s">
        <v>159</v>
      </c>
      <c r="E845" s="61"/>
      <c r="F845" s="203" t="s">
        <v>1491</v>
      </c>
      <c r="G845" s="61"/>
      <c r="H845" s="61"/>
      <c r="I845" s="161"/>
      <c r="J845" s="61"/>
      <c r="K845" s="61"/>
      <c r="L845" s="59"/>
      <c r="M845" s="204"/>
      <c r="N845" s="40"/>
      <c r="O845" s="40"/>
      <c r="P845" s="40"/>
      <c r="Q845" s="40"/>
      <c r="R845" s="40"/>
      <c r="S845" s="40"/>
      <c r="T845" s="76"/>
      <c r="AT845" s="22" t="s">
        <v>159</v>
      </c>
      <c r="AU845" s="22" t="s">
        <v>81</v>
      </c>
    </row>
    <row r="846" spans="2:65" s="1" customFormat="1" ht="14.45" customHeight="1">
      <c r="B846" s="39"/>
      <c r="C846" s="190" t="s">
        <v>1492</v>
      </c>
      <c r="D846" s="190" t="s">
        <v>152</v>
      </c>
      <c r="E846" s="191" t="s">
        <v>1493</v>
      </c>
      <c r="F846" s="192" t="s">
        <v>1494</v>
      </c>
      <c r="G846" s="193" t="s">
        <v>155</v>
      </c>
      <c r="H846" s="194">
        <v>136.30000000000001</v>
      </c>
      <c r="I846" s="195"/>
      <c r="J846" s="196">
        <f>ROUND(I846*H846,2)</f>
        <v>0</v>
      </c>
      <c r="K846" s="192" t="s">
        <v>156</v>
      </c>
      <c r="L846" s="59"/>
      <c r="M846" s="197" t="s">
        <v>21</v>
      </c>
      <c r="N846" s="198" t="s">
        <v>42</v>
      </c>
      <c r="O846" s="40"/>
      <c r="P846" s="199">
        <f>O846*H846</f>
        <v>0</v>
      </c>
      <c r="Q846" s="199">
        <v>2.0000000000000002E-5</v>
      </c>
      <c r="R846" s="199">
        <f>Q846*H846</f>
        <v>2.7260000000000006E-3</v>
      </c>
      <c r="S846" s="199">
        <v>0</v>
      </c>
      <c r="T846" s="200">
        <f>S846*H846</f>
        <v>0</v>
      </c>
      <c r="AR846" s="22" t="s">
        <v>246</v>
      </c>
      <c r="AT846" s="22" t="s">
        <v>152</v>
      </c>
      <c r="AU846" s="22" t="s">
        <v>81</v>
      </c>
      <c r="AY846" s="22" t="s">
        <v>150</v>
      </c>
      <c r="BE846" s="201">
        <f>IF(N846="základní",J846,0)</f>
        <v>0</v>
      </c>
      <c r="BF846" s="201">
        <f>IF(N846="snížená",J846,0)</f>
        <v>0</v>
      </c>
      <c r="BG846" s="201">
        <f>IF(N846="zákl. přenesená",J846,0)</f>
        <v>0</v>
      </c>
      <c r="BH846" s="201">
        <f>IF(N846="sníž. přenesená",J846,0)</f>
        <v>0</v>
      </c>
      <c r="BI846" s="201">
        <f>IF(N846="nulová",J846,0)</f>
        <v>0</v>
      </c>
      <c r="BJ846" s="22" t="s">
        <v>79</v>
      </c>
      <c r="BK846" s="201">
        <f>ROUND(I846*H846,2)</f>
        <v>0</v>
      </c>
      <c r="BL846" s="22" t="s">
        <v>246</v>
      </c>
      <c r="BM846" s="22" t="s">
        <v>1495</v>
      </c>
    </row>
    <row r="847" spans="2:65" s="1" customFormat="1">
      <c r="B847" s="39"/>
      <c r="C847" s="61"/>
      <c r="D847" s="202" t="s">
        <v>159</v>
      </c>
      <c r="E847" s="61"/>
      <c r="F847" s="203" t="s">
        <v>1496</v>
      </c>
      <c r="G847" s="61"/>
      <c r="H847" s="61"/>
      <c r="I847" s="161"/>
      <c r="J847" s="61"/>
      <c r="K847" s="61"/>
      <c r="L847" s="59"/>
      <c r="M847" s="204"/>
      <c r="N847" s="40"/>
      <c r="O847" s="40"/>
      <c r="P847" s="40"/>
      <c r="Q847" s="40"/>
      <c r="R847" s="40"/>
      <c r="S847" s="40"/>
      <c r="T847" s="76"/>
      <c r="AT847" s="22" t="s">
        <v>159</v>
      </c>
      <c r="AU847" s="22" t="s">
        <v>81</v>
      </c>
    </row>
    <row r="848" spans="2:65" s="11" customFormat="1">
      <c r="B848" s="205"/>
      <c r="C848" s="206"/>
      <c r="D848" s="202" t="s">
        <v>161</v>
      </c>
      <c r="E848" s="207" t="s">
        <v>21</v>
      </c>
      <c r="F848" s="208" t="s">
        <v>1497</v>
      </c>
      <c r="G848" s="206"/>
      <c r="H848" s="209">
        <v>136.30000000000001</v>
      </c>
      <c r="I848" s="210"/>
      <c r="J848" s="206"/>
      <c r="K848" s="206"/>
      <c r="L848" s="211"/>
      <c r="M848" s="212"/>
      <c r="N848" s="213"/>
      <c r="O848" s="213"/>
      <c r="P848" s="213"/>
      <c r="Q848" s="213"/>
      <c r="R848" s="213"/>
      <c r="S848" s="213"/>
      <c r="T848" s="214"/>
      <c r="AT848" s="215" t="s">
        <v>161</v>
      </c>
      <c r="AU848" s="215" t="s">
        <v>81</v>
      </c>
      <c r="AV848" s="11" t="s">
        <v>81</v>
      </c>
      <c r="AW848" s="11" t="s">
        <v>35</v>
      </c>
      <c r="AX848" s="11" t="s">
        <v>79</v>
      </c>
      <c r="AY848" s="215" t="s">
        <v>150</v>
      </c>
    </row>
    <row r="849" spans="2:65" s="1" customFormat="1" ht="14.45" customHeight="1">
      <c r="B849" s="39"/>
      <c r="C849" s="190" t="s">
        <v>1498</v>
      </c>
      <c r="D849" s="190" t="s">
        <v>152</v>
      </c>
      <c r="E849" s="191" t="s">
        <v>1499</v>
      </c>
      <c r="F849" s="192" t="s">
        <v>1500</v>
      </c>
      <c r="G849" s="193" t="s">
        <v>155</v>
      </c>
      <c r="H849" s="194">
        <v>19.02</v>
      </c>
      <c r="I849" s="195"/>
      <c r="J849" s="196">
        <f>ROUND(I849*H849,2)</f>
        <v>0</v>
      </c>
      <c r="K849" s="192" t="s">
        <v>156</v>
      </c>
      <c r="L849" s="59"/>
      <c r="M849" s="197" t="s">
        <v>21</v>
      </c>
      <c r="N849" s="198" t="s">
        <v>42</v>
      </c>
      <c r="O849" s="40"/>
      <c r="P849" s="199">
        <f>O849*H849</f>
        <v>0</v>
      </c>
      <c r="Q849" s="199">
        <v>0</v>
      </c>
      <c r="R849" s="199">
        <f>Q849*H849</f>
        <v>0</v>
      </c>
      <c r="S849" s="199">
        <v>0</v>
      </c>
      <c r="T849" s="200">
        <f>S849*H849</f>
        <v>0</v>
      </c>
      <c r="AR849" s="22" t="s">
        <v>246</v>
      </c>
      <c r="AT849" s="22" t="s">
        <v>152</v>
      </c>
      <c r="AU849" s="22" t="s">
        <v>81</v>
      </c>
      <c r="AY849" s="22" t="s">
        <v>150</v>
      </c>
      <c r="BE849" s="201">
        <f>IF(N849="základní",J849,0)</f>
        <v>0</v>
      </c>
      <c r="BF849" s="201">
        <f>IF(N849="snížená",J849,0)</f>
        <v>0</v>
      </c>
      <c r="BG849" s="201">
        <f>IF(N849="zákl. přenesená",J849,0)</f>
        <v>0</v>
      </c>
      <c r="BH849" s="201">
        <f>IF(N849="sníž. přenesená",J849,0)</f>
        <v>0</v>
      </c>
      <c r="BI849" s="201">
        <f>IF(N849="nulová",J849,0)</f>
        <v>0</v>
      </c>
      <c r="BJ849" s="22" t="s">
        <v>79</v>
      </c>
      <c r="BK849" s="201">
        <f>ROUND(I849*H849,2)</f>
        <v>0</v>
      </c>
      <c r="BL849" s="22" t="s">
        <v>246</v>
      </c>
      <c r="BM849" s="22" t="s">
        <v>1501</v>
      </c>
    </row>
    <row r="850" spans="2:65" s="1" customFormat="1">
      <c r="B850" s="39"/>
      <c r="C850" s="61"/>
      <c r="D850" s="202" t="s">
        <v>159</v>
      </c>
      <c r="E850" s="61"/>
      <c r="F850" s="203" t="s">
        <v>1502</v>
      </c>
      <c r="G850" s="61"/>
      <c r="H850" s="61"/>
      <c r="I850" s="161"/>
      <c r="J850" s="61"/>
      <c r="K850" s="61"/>
      <c r="L850" s="59"/>
      <c r="M850" s="204"/>
      <c r="N850" s="40"/>
      <c r="O850" s="40"/>
      <c r="P850" s="40"/>
      <c r="Q850" s="40"/>
      <c r="R850" s="40"/>
      <c r="S850" s="40"/>
      <c r="T850" s="76"/>
      <c r="AT850" s="22" t="s">
        <v>159</v>
      </c>
      <c r="AU850" s="22" t="s">
        <v>81</v>
      </c>
    </row>
    <row r="851" spans="2:65" s="1" customFormat="1" ht="22.9" customHeight="1">
      <c r="B851" s="39"/>
      <c r="C851" s="190" t="s">
        <v>1503</v>
      </c>
      <c r="D851" s="190" t="s">
        <v>152</v>
      </c>
      <c r="E851" s="191" t="s">
        <v>1504</v>
      </c>
      <c r="F851" s="192" t="s">
        <v>1505</v>
      </c>
      <c r="G851" s="193" t="s">
        <v>155</v>
      </c>
      <c r="H851" s="194">
        <v>136.30000000000001</v>
      </c>
      <c r="I851" s="195"/>
      <c r="J851" s="196">
        <f>ROUND(I851*H851,2)</f>
        <v>0</v>
      </c>
      <c r="K851" s="192" t="s">
        <v>156</v>
      </c>
      <c r="L851" s="59"/>
      <c r="M851" s="197" t="s">
        <v>21</v>
      </c>
      <c r="N851" s="198" t="s">
        <v>42</v>
      </c>
      <c r="O851" s="40"/>
      <c r="P851" s="199">
        <f>O851*H851</f>
        <v>0</v>
      </c>
      <c r="Q851" s="199">
        <v>4.4000000000000002E-4</v>
      </c>
      <c r="R851" s="199">
        <f>Q851*H851</f>
        <v>5.9972000000000004E-2</v>
      </c>
      <c r="S851" s="199">
        <v>0</v>
      </c>
      <c r="T851" s="200">
        <f>S851*H851</f>
        <v>0</v>
      </c>
      <c r="AR851" s="22" t="s">
        <v>246</v>
      </c>
      <c r="AT851" s="22" t="s">
        <v>152</v>
      </c>
      <c r="AU851" s="22" t="s">
        <v>81</v>
      </c>
      <c r="AY851" s="22" t="s">
        <v>150</v>
      </c>
      <c r="BE851" s="201">
        <f>IF(N851="základní",J851,0)</f>
        <v>0</v>
      </c>
      <c r="BF851" s="201">
        <f>IF(N851="snížená",J851,0)</f>
        <v>0</v>
      </c>
      <c r="BG851" s="201">
        <f>IF(N851="zákl. přenesená",J851,0)</f>
        <v>0</v>
      </c>
      <c r="BH851" s="201">
        <f>IF(N851="sníž. přenesená",J851,0)</f>
        <v>0</v>
      </c>
      <c r="BI851" s="201">
        <f>IF(N851="nulová",J851,0)</f>
        <v>0</v>
      </c>
      <c r="BJ851" s="22" t="s">
        <v>79</v>
      </c>
      <c r="BK851" s="201">
        <f>ROUND(I851*H851,2)</f>
        <v>0</v>
      </c>
      <c r="BL851" s="22" t="s">
        <v>246</v>
      </c>
      <c r="BM851" s="22" t="s">
        <v>1506</v>
      </c>
    </row>
    <row r="852" spans="2:65" s="1" customFormat="1" ht="27">
      <c r="B852" s="39"/>
      <c r="C852" s="61"/>
      <c r="D852" s="202" t="s">
        <v>159</v>
      </c>
      <c r="E852" s="61"/>
      <c r="F852" s="203" t="s">
        <v>1507</v>
      </c>
      <c r="G852" s="61"/>
      <c r="H852" s="61"/>
      <c r="I852" s="161"/>
      <c r="J852" s="61"/>
      <c r="K852" s="61"/>
      <c r="L852" s="59"/>
      <c r="M852" s="204"/>
      <c r="N852" s="40"/>
      <c r="O852" s="40"/>
      <c r="P852" s="40"/>
      <c r="Q852" s="40"/>
      <c r="R852" s="40"/>
      <c r="S852" s="40"/>
      <c r="T852" s="76"/>
      <c r="AT852" s="22" t="s">
        <v>159</v>
      </c>
      <c r="AU852" s="22" t="s">
        <v>81</v>
      </c>
    </row>
    <row r="853" spans="2:65" s="11" customFormat="1">
      <c r="B853" s="205"/>
      <c r="C853" s="206"/>
      <c r="D853" s="202" t="s">
        <v>161</v>
      </c>
      <c r="E853" s="207" t="s">
        <v>21</v>
      </c>
      <c r="F853" s="208" t="s">
        <v>1508</v>
      </c>
      <c r="G853" s="206"/>
      <c r="H853" s="209">
        <v>18.899999999999999</v>
      </c>
      <c r="I853" s="210"/>
      <c r="J853" s="206"/>
      <c r="K853" s="206"/>
      <c r="L853" s="211"/>
      <c r="M853" s="212"/>
      <c r="N853" s="213"/>
      <c r="O853" s="213"/>
      <c r="P853" s="213"/>
      <c r="Q853" s="213"/>
      <c r="R853" s="213"/>
      <c r="S853" s="213"/>
      <c r="T853" s="214"/>
      <c r="AT853" s="215" t="s">
        <v>161</v>
      </c>
      <c r="AU853" s="215" t="s">
        <v>81</v>
      </c>
      <c r="AV853" s="11" t="s">
        <v>81</v>
      </c>
      <c r="AW853" s="11" t="s">
        <v>35</v>
      </c>
      <c r="AX853" s="11" t="s">
        <v>71</v>
      </c>
      <c r="AY853" s="215" t="s">
        <v>150</v>
      </c>
    </row>
    <row r="854" spans="2:65" s="11" customFormat="1">
      <c r="B854" s="205"/>
      <c r="C854" s="206"/>
      <c r="D854" s="202" t="s">
        <v>161</v>
      </c>
      <c r="E854" s="207" t="s">
        <v>21</v>
      </c>
      <c r="F854" s="208" t="s">
        <v>1509</v>
      </c>
      <c r="G854" s="206"/>
      <c r="H854" s="209">
        <v>77</v>
      </c>
      <c r="I854" s="210"/>
      <c r="J854" s="206"/>
      <c r="K854" s="206"/>
      <c r="L854" s="211"/>
      <c r="M854" s="212"/>
      <c r="N854" s="213"/>
      <c r="O854" s="213"/>
      <c r="P854" s="213"/>
      <c r="Q854" s="213"/>
      <c r="R854" s="213"/>
      <c r="S854" s="213"/>
      <c r="T854" s="214"/>
      <c r="AT854" s="215" t="s">
        <v>161</v>
      </c>
      <c r="AU854" s="215" t="s">
        <v>81</v>
      </c>
      <c r="AV854" s="11" t="s">
        <v>81</v>
      </c>
      <c r="AW854" s="11" t="s">
        <v>35</v>
      </c>
      <c r="AX854" s="11" t="s">
        <v>71</v>
      </c>
      <c r="AY854" s="215" t="s">
        <v>150</v>
      </c>
    </row>
    <row r="855" spans="2:65" s="11" customFormat="1">
      <c r="B855" s="205"/>
      <c r="C855" s="206"/>
      <c r="D855" s="202" t="s">
        <v>161</v>
      </c>
      <c r="E855" s="207" t="s">
        <v>21</v>
      </c>
      <c r="F855" s="208" t="s">
        <v>1510</v>
      </c>
      <c r="G855" s="206"/>
      <c r="H855" s="209">
        <v>33</v>
      </c>
      <c r="I855" s="210"/>
      <c r="J855" s="206"/>
      <c r="K855" s="206"/>
      <c r="L855" s="211"/>
      <c r="M855" s="212"/>
      <c r="N855" s="213"/>
      <c r="O855" s="213"/>
      <c r="P855" s="213"/>
      <c r="Q855" s="213"/>
      <c r="R855" s="213"/>
      <c r="S855" s="213"/>
      <c r="T855" s="214"/>
      <c r="AT855" s="215" t="s">
        <v>161</v>
      </c>
      <c r="AU855" s="215" t="s">
        <v>81</v>
      </c>
      <c r="AV855" s="11" t="s">
        <v>81</v>
      </c>
      <c r="AW855" s="11" t="s">
        <v>35</v>
      </c>
      <c r="AX855" s="11" t="s">
        <v>71</v>
      </c>
      <c r="AY855" s="215" t="s">
        <v>150</v>
      </c>
    </row>
    <row r="856" spans="2:65" s="11" customFormat="1">
      <c r="B856" s="205"/>
      <c r="C856" s="206"/>
      <c r="D856" s="202" t="s">
        <v>161</v>
      </c>
      <c r="E856" s="207" t="s">
        <v>21</v>
      </c>
      <c r="F856" s="208" t="s">
        <v>1511</v>
      </c>
      <c r="G856" s="206"/>
      <c r="H856" s="209">
        <v>7.4</v>
      </c>
      <c r="I856" s="210"/>
      <c r="J856" s="206"/>
      <c r="K856" s="206"/>
      <c r="L856" s="211"/>
      <c r="M856" s="212"/>
      <c r="N856" s="213"/>
      <c r="O856" s="213"/>
      <c r="P856" s="213"/>
      <c r="Q856" s="213"/>
      <c r="R856" s="213"/>
      <c r="S856" s="213"/>
      <c r="T856" s="214"/>
      <c r="AT856" s="215" t="s">
        <v>161</v>
      </c>
      <c r="AU856" s="215" t="s">
        <v>81</v>
      </c>
      <c r="AV856" s="11" t="s">
        <v>81</v>
      </c>
      <c r="AW856" s="11" t="s">
        <v>35</v>
      </c>
      <c r="AX856" s="11" t="s">
        <v>71</v>
      </c>
      <c r="AY856" s="215" t="s">
        <v>150</v>
      </c>
    </row>
    <row r="857" spans="2:65" s="12" customFormat="1">
      <c r="B857" s="226"/>
      <c r="C857" s="227"/>
      <c r="D857" s="202" t="s">
        <v>161</v>
      </c>
      <c r="E857" s="228" t="s">
        <v>21</v>
      </c>
      <c r="F857" s="229" t="s">
        <v>234</v>
      </c>
      <c r="G857" s="227"/>
      <c r="H857" s="230">
        <v>136.30000000000001</v>
      </c>
      <c r="I857" s="231"/>
      <c r="J857" s="227"/>
      <c r="K857" s="227"/>
      <c r="L857" s="232"/>
      <c r="M857" s="233"/>
      <c r="N857" s="234"/>
      <c r="O857" s="234"/>
      <c r="P857" s="234"/>
      <c r="Q857" s="234"/>
      <c r="R857" s="234"/>
      <c r="S857" s="234"/>
      <c r="T857" s="235"/>
      <c r="AT857" s="236" t="s">
        <v>161</v>
      </c>
      <c r="AU857" s="236" t="s">
        <v>81</v>
      </c>
      <c r="AV857" s="12" t="s">
        <v>157</v>
      </c>
      <c r="AW857" s="12" t="s">
        <v>35</v>
      </c>
      <c r="AX857" s="12" t="s">
        <v>79</v>
      </c>
      <c r="AY857" s="236" t="s">
        <v>150</v>
      </c>
    </row>
    <row r="858" spans="2:65" s="1" customFormat="1" ht="14.45" customHeight="1">
      <c r="B858" s="39"/>
      <c r="C858" s="190" t="s">
        <v>1512</v>
      </c>
      <c r="D858" s="190" t="s">
        <v>152</v>
      </c>
      <c r="E858" s="191" t="s">
        <v>1513</v>
      </c>
      <c r="F858" s="192" t="s">
        <v>1514</v>
      </c>
      <c r="G858" s="193" t="s">
        <v>155</v>
      </c>
      <c r="H858" s="194">
        <v>19.02</v>
      </c>
      <c r="I858" s="195"/>
      <c r="J858" s="196">
        <f>ROUND(I858*H858,2)</f>
        <v>0</v>
      </c>
      <c r="K858" s="192" t="s">
        <v>156</v>
      </c>
      <c r="L858" s="59"/>
      <c r="M858" s="197" t="s">
        <v>21</v>
      </c>
      <c r="N858" s="198" t="s">
        <v>42</v>
      </c>
      <c r="O858" s="40"/>
      <c r="P858" s="199">
        <f>O858*H858</f>
        <v>0</v>
      </c>
      <c r="Q858" s="199">
        <v>1.3999999999999999E-4</v>
      </c>
      <c r="R858" s="199">
        <f>Q858*H858</f>
        <v>2.6627999999999999E-3</v>
      </c>
      <c r="S858" s="199">
        <v>0</v>
      </c>
      <c r="T858" s="200">
        <f>S858*H858</f>
        <v>0</v>
      </c>
      <c r="AR858" s="22" t="s">
        <v>246</v>
      </c>
      <c r="AT858" s="22" t="s">
        <v>152</v>
      </c>
      <c r="AU858" s="22" t="s">
        <v>81</v>
      </c>
      <c r="AY858" s="22" t="s">
        <v>150</v>
      </c>
      <c r="BE858" s="201">
        <f>IF(N858="základní",J858,0)</f>
        <v>0</v>
      </c>
      <c r="BF858" s="201">
        <f>IF(N858="snížená",J858,0)</f>
        <v>0</v>
      </c>
      <c r="BG858" s="201">
        <f>IF(N858="zákl. přenesená",J858,0)</f>
        <v>0</v>
      </c>
      <c r="BH858" s="201">
        <f>IF(N858="sníž. přenesená",J858,0)</f>
        <v>0</v>
      </c>
      <c r="BI858" s="201">
        <f>IF(N858="nulová",J858,0)</f>
        <v>0</v>
      </c>
      <c r="BJ858" s="22" t="s">
        <v>79</v>
      </c>
      <c r="BK858" s="201">
        <f>ROUND(I858*H858,2)</f>
        <v>0</v>
      </c>
      <c r="BL858" s="22" t="s">
        <v>246</v>
      </c>
      <c r="BM858" s="22" t="s">
        <v>1515</v>
      </c>
    </row>
    <row r="859" spans="2:65" s="1" customFormat="1">
      <c r="B859" s="39"/>
      <c r="C859" s="61"/>
      <c r="D859" s="202" t="s">
        <v>159</v>
      </c>
      <c r="E859" s="61"/>
      <c r="F859" s="203" t="s">
        <v>1516</v>
      </c>
      <c r="G859" s="61"/>
      <c r="H859" s="61"/>
      <c r="I859" s="161"/>
      <c r="J859" s="61"/>
      <c r="K859" s="61"/>
      <c r="L859" s="59"/>
      <c r="M859" s="204"/>
      <c r="N859" s="40"/>
      <c r="O859" s="40"/>
      <c r="P859" s="40"/>
      <c r="Q859" s="40"/>
      <c r="R859" s="40"/>
      <c r="S859" s="40"/>
      <c r="T859" s="76"/>
      <c r="AT859" s="22" t="s">
        <v>159</v>
      </c>
      <c r="AU859" s="22" t="s">
        <v>81</v>
      </c>
    </row>
    <row r="860" spans="2:65" s="11" customFormat="1">
      <c r="B860" s="205"/>
      <c r="C860" s="206"/>
      <c r="D860" s="202" t="s">
        <v>161</v>
      </c>
      <c r="E860" s="207" t="s">
        <v>21</v>
      </c>
      <c r="F860" s="208" t="s">
        <v>1517</v>
      </c>
      <c r="G860" s="206"/>
      <c r="H860" s="209">
        <v>19.02</v>
      </c>
      <c r="I860" s="210"/>
      <c r="J860" s="206"/>
      <c r="K860" s="206"/>
      <c r="L860" s="211"/>
      <c r="M860" s="212"/>
      <c r="N860" s="213"/>
      <c r="O860" s="213"/>
      <c r="P860" s="213"/>
      <c r="Q860" s="213"/>
      <c r="R860" s="213"/>
      <c r="S860" s="213"/>
      <c r="T860" s="214"/>
      <c r="AT860" s="215" t="s">
        <v>161</v>
      </c>
      <c r="AU860" s="215" t="s">
        <v>81</v>
      </c>
      <c r="AV860" s="11" t="s">
        <v>81</v>
      </c>
      <c r="AW860" s="11" t="s">
        <v>35</v>
      </c>
      <c r="AX860" s="11" t="s">
        <v>79</v>
      </c>
      <c r="AY860" s="215" t="s">
        <v>150</v>
      </c>
    </row>
    <row r="861" spans="2:65" s="1" customFormat="1" ht="22.9" customHeight="1">
      <c r="B861" s="39"/>
      <c r="C861" s="190" t="s">
        <v>1518</v>
      </c>
      <c r="D861" s="190" t="s">
        <v>152</v>
      </c>
      <c r="E861" s="191" t="s">
        <v>1519</v>
      </c>
      <c r="F861" s="192" t="s">
        <v>1520</v>
      </c>
      <c r="G861" s="193" t="s">
        <v>155</v>
      </c>
      <c r="H861" s="194">
        <v>19.02</v>
      </c>
      <c r="I861" s="195"/>
      <c r="J861" s="196">
        <f>ROUND(I861*H861,2)</f>
        <v>0</v>
      </c>
      <c r="K861" s="192" t="s">
        <v>156</v>
      </c>
      <c r="L861" s="59"/>
      <c r="M861" s="197" t="s">
        <v>21</v>
      </c>
      <c r="N861" s="198" t="s">
        <v>42</v>
      </c>
      <c r="O861" s="40"/>
      <c r="P861" s="199">
        <f>O861*H861</f>
        <v>0</v>
      </c>
      <c r="Q861" s="199">
        <v>1.2E-4</v>
      </c>
      <c r="R861" s="199">
        <f>Q861*H861</f>
        <v>2.2824E-3</v>
      </c>
      <c r="S861" s="199">
        <v>0</v>
      </c>
      <c r="T861" s="200">
        <f>S861*H861</f>
        <v>0</v>
      </c>
      <c r="AR861" s="22" t="s">
        <v>246</v>
      </c>
      <c r="AT861" s="22" t="s">
        <v>152</v>
      </c>
      <c r="AU861" s="22" t="s">
        <v>81</v>
      </c>
      <c r="AY861" s="22" t="s">
        <v>150</v>
      </c>
      <c r="BE861" s="201">
        <f>IF(N861="základní",J861,0)</f>
        <v>0</v>
      </c>
      <c r="BF861" s="201">
        <f>IF(N861="snížená",J861,0)</f>
        <v>0</v>
      </c>
      <c r="BG861" s="201">
        <f>IF(N861="zákl. přenesená",J861,0)</f>
        <v>0</v>
      </c>
      <c r="BH861" s="201">
        <f>IF(N861="sníž. přenesená",J861,0)</f>
        <v>0</v>
      </c>
      <c r="BI861" s="201">
        <f>IF(N861="nulová",J861,0)</f>
        <v>0</v>
      </c>
      <c r="BJ861" s="22" t="s">
        <v>79</v>
      </c>
      <c r="BK861" s="201">
        <f>ROUND(I861*H861,2)</f>
        <v>0</v>
      </c>
      <c r="BL861" s="22" t="s">
        <v>246</v>
      </c>
      <c r="BM861" s="22" t="s">
        <v>1521</v>
      </c>
    </row>
    <row r="862" spans="2:65" s="1" customFormat="1">
      <c r="B862" s="39"/>
      <c r="C862" s="61"/>
      <c r="D862" s="202" t="s">
        <v>159</v>
      </c>
      <c r="E862" s="61"/>
      <c r="F862" s="203" t="s">
        <v>1522</v>
      </c>
      <c r="G862" s="61"/>
      <c r="H862" s="61"/>
      <c r="I862" s="161"/>
      <c r="J862" s="61"/>
      <c r="K862" s="61"/>
      <c r="L862" s="59"/>
      <c r="M862" s="204"/>
      <c r="N862" s="40"/>
      <c r="O862" s="40"/>
      <c r="P862" s="40"/>
      <c r="Q862" s="40"/>
      <c r="R862" s="40"/>
      <c r="S862" s="40"/>
      <c r="T862" s="76"/>
      <c r="AT862" s="22" t="s">
        <v>159</v>
      </c>
      <c r="AU862" s="22" t="s">
        <v>81</v>
      </c>
    </row>
    <row r="863" spans="2:65" s="1" customFormat="1" ht="22.9" customHeight="1">
      <c r="B863" s="39"/>
      <c r="C863" s="190" t="s">
        <v>1523</v>
      </c>
      <c r="D863" s="190" t="s">
        <v>152</v>
      </c>
      <c r="E863" s="191" t="s">
        <v>1524</v>
      </c>
      <c r="F863" s="192" t="s">
        <v>1525</v>
      </c>
      <c r="G863" s="193" t="s">
        <v>155</v>
      </c>
      <c r="H863" s="194">
        <v>19.02</v>
      </c>
      <c r="I863" s="195"/>
      <c r="J863" s="196">
        <f>ROUND(I863*H863,2)</f>
        <v>0</v>
      </c>
      <c r="K863" s="192" t="s">
        <v>156</v>
      </c>
      <c r="L863" s="59"/>
      <c r="M863" s="197" t="s">
        <v>21</v>
      </c>
      <c r="N863" s="198" t="s">
        <v>42</v>
      </c>
      <c r="O863" s="40"/>
      <c r="P863" s="199">
        <f>O863*H863</f>
        <v>0</v>
      </c>
      <c r="Q863" s="199">
        <v>1.2E-4</v>
      </c>
      <c r="R863" s="199">
        <f>Q863*H863</f>
        <v>2.2824E-3</v>
      </c>
      <c r="S863" s="199">
        <v>0</v>
      </c>
      <c r="T863" s="200">
        <f>S863*H863</f>
        <v>0</v>
      </c>
      <c r="AR863" s="22" t="s">
        <v>246</v>
      </c>
      <c r="AT863" s="22" t="s">
        <v>152</v>
      </c>
      <c r="AU863" s="22" t="s">
        <v>81</v>
      </c>
      <c r="AY863" s="22" t="s">
        <v>150</v>
      </c>
      <c r="BE863" s="201">
        <f>IF(N863="základní",J863,0)</f>
        <v>0</v>
      </c>
      <c r="BF863" s="201">
        <f>IF(N863="snížená",J863,0)</f>
        <v>0</v>
      </c>
      <c r="BG863" s="201">
        <f>IF(N863="zákl. přenesená",J863,0)</f>
        <v>0</v>
      </c>
      <c r="BH863" s="201">
        <f>IF(N863="sníž. přenesená",J863,0)</f>
        <v>0</v>
      </c>
      <c r="BI863" s="201">
        <f>IF(N863="nulová",J863,0)</f>
        <v>0</v>
      </c>
      <c r="BJ863" s="22" t="s">
        <v>79</v>
      </c>
      <c r="BK863" s="201">
        <f>ROUND(I863*H863,2)</f>
        <v>0</v>
      </c>
      <c r="BL863" s="22" t="s">
        <v>246</v>
      </c>
      <c r="BM863" s="22" t="s">
        <v>1526</v>
      </c>
    </row>
    <row r="864" spans="2:65" s="1" customFormat="1">
      <c r="B864" s="39"/>
      <c r="C864" s="61"/>
      <c r="D864" s="202" t="s">
        <v>159</v>
      </c>
      <c r="E864" s="61"/>
      <c r="F864" s="203" t="s">
        <v>1527</v>
      </c>
      <c r="G864" s="61"/>
      <c r="H864" s="61"/>
      <c r="I864" s="161"/>
      <c r="J864" s="61"/>
      <c r="K864" s="61"/>
      <c r="L864" s="59"/>
      <c r="M864" s="204"/>
      <c r="N864" s="40"/>
      <c r="O864" s="40"/>
      <c r="P864" s="40"/>
      <c r="Q864" s="40"/>
      <c r="R864" s="40"/>
      <c r="S864" s="40"/>
      <c r="T864" s="76"/>
      <c r="AT864" s="22" t="s">
        <v>159</v>
      </c>
      <c r="AU864" s="22" t="s">
        <v>81</v>
      </c>
    </row>
    <row r="865" spans="2:65" s="1" customFormat="1" ht="22.9" customHeight="1">
      <c r="B865" s="39"/>
      <c r="C865" s="190" t="s">
        <v>1528</v>
      </c>
      <c r="D865" s="190" t="s">
        <v>152</v>
      </c>
      <c r="E865" s="191" t="s">
        <v>1529</v>
      </c>
      <c r="F865" s="192" t="s">
        <v>1530</v>
      </c>
      <c r="G865" s="193" t="s">
        <v>155</v>
      </c>
      <c r="H865" s="194">
        <v>4</v>
      </c>
      <c r="I865" s="195"/>
      <c r="J865" s="196">
        <f>ROUND(I865*H865,2)</f>
        <v>0</v>
      </c>
      <c r="K865" s="192" t="s">
        <v>156</v>
      </c>
      <c r="L865" s="59"/>
      <c r="M865" s="197" t="s">
        <v>21</v>
      </c>
      <c r="N865" s="198" t="s">
        <v>42</v>
      </c>
      <c r="O865" s="40"/>
      <c r="P865" s="199">
        <f>O865*H865</f>
        <v>0</v>
      </c>
      <c r="Q865" s="199">
        <v>1.3999999999999999E-4</v>
      </c>
      <c r="R865" s="199">
        <f>Q865*H865</f>
        <v>5.5999999999999995E-4</v>
      </c>
      <c r="S865" s="199">
        <v>0</v>
      </c>
      <c r="T865" s="200">
        <f>S865*H865</f>
        <v>0</v>
      </c>
      <c r="AR865" s="22" t="s">
        <v>246</v>
      </c>
      <c r="AT865" s="22" t="s">
        <v>152</v>
      </c>
      <c r="AU865" s="22" t="s">
        <v>81</v>
      </c>
      <c r="AY865" s="22" t="s">
        <v>150</v>
      </c>
      <c r="BE865" s="201">
        <f>IF(N865="základní",J865,0)</f>
        <v>0</v>
      </c>
      <c r="BF865" s="201">
        <f>IF(N865="snížená",J865,0)</f>
        <v>0</v>
      </c>
      <c r="BG865" s="201">
        <f>IF(N865="zákl. přenesená",J865,0)</f>
        <v>0</v>
      </c>
      <c r="BH865" s="201">
        <f>IF(N865="sníž. přenesená",J865,0)</f>
        <v>0</v>
      </c>
      <c r="BI865" s="201">
        <f>IF(N865="nulová",J865,0)</f>
        <v>0</v>
      </c>
      <c r="BJ865" s="22" t="s">
        <v>79</v>
      </c>
      <c r="BK865" s="201">
        <f>ROUND(I865*H865,2)</f>
        <v>0</v>
      </c>
      <c r="BL865" s="22" t="s">
        <v>246</v>
      </c>
      <c r="BM865" s="22" t="s">
        <v>1531</v>
      </c>
    </row>
    <row r="866" spans="2:65" s="1" customFormat="1" ht="27">
      <c r="B866" s="39"/>
      <c r="C866" s="61"/>
      <c r="D866" s="202" t="s">
        <v>159</v>
      </c>
      <c r="E866" s="61"/>
      <c r="F866" s="203" t="s">
        <v>1532</v>
      </c>
      <c r="G866" s="61"/>
      <c r="H866" s="61"/>
      <c r="I866" s="161"/>
      <c r="J866" s="61"/>
      <c r="K866" s="61"/>
      <c r="L866" s="59"/>
      <c r="M866" s="204"/>
      <c r="N866" s="40"/>
      <c r="O866" s="40"/>
      <c r="P866" s="40"/>
      <c r="Q866" s="40"/>
      <c r="R866" s="40"/>
      <c r="S866" s="40"/>
      <c r="T866" s="76"/>
      <c r="AT866" s="22" t="s">
        <v>159</v>
      </c>
      <c r="AU866" s="22" t="s">
        <v>81</v>
      </c>
    </row>
    <row r="867" spans="2:65" s="1" customFormat="1" ht="22.9" customHeight="1">
      <c r="B867" s="39"/>
      <c r="C867" s="190" t="s">
        <v>1533</v>
      </c>
      <c r="D867" s="190" t="s">
        <v>152</v>
      </c>
      <c r="E867" s="191" t="s">
        <v>1534</v>
      </c>
      <c r="F867" s="192" t="s">
        <v>1535</v>
      </c>
      <c r="G867" s="193" t="s">
        <v>155</v>
      </c>
      <c r="H867" s="194">
        <v>4</v>
      </c>
      <c r="I867" s="195"/>
      <c r="J867" s="196">
        <f>ROUND(I867*H867,2)</f>
        <v>0</v>
      </c>
      <c r="K867" s="192" t="s">
        <v>156</v>
      </c>
      <c r="L867" s="59"/>
      <c r="M867" s="197" t="s">
        <v>21</v>
      </c>
      <c r="N867" s="198" t="s">
        <v>42</v>
      </c>
      <c r="O867" s="40"/>
      <c r="P867" s="199">
        <f>O867*H867</f>
        <v>0</v>
      </c>
      <c r="Q867" s="199">
        <v>1.2999999999999999E-4</v>
      </c>
      <c r="R867" s="199">
        <f>Q867*H867</f>
        <v>5.1999999999999995E-4</v>
      </c>
      <c r="S867" s="199">
        <v>0</v>
      </c>
      <c r="T867" s="200">
        <f>S867*H867</f>
        <v>0</v>
      </c>
      <c r="AR867" s="22" t="s">
        <v>246</v>
      </c>
      <c r="AT867" s="22" t="s">
        <v>152</v>
      </c>
      <c r="AU867" s="22" t="s">
        <v>81</v>
      </c>
      <c r="AY867" s="22" t="s">
        <v>150</v>
      </c>
      <c r="BE867" s="201">
        <f>IF(N867="základní",J867,0)</f>
        <v>0</v>
      </c>
      <c r="BF867" s="201">
        <f>IF(N867="snížená",J867,0)</f>
        <v>0</v>
      </c>
      <c r="BG867" s="201">
        <f>IF(N867="zákl. přenesená",J867,0)</f>
        <v>0</v>
      </c>
      <c r="BH867" s="201">
        <f>IF(N867="sníž. přenesená",J867,0)</f>
        <v>0</v>
      </c>
      <c r="BI867" s="201">
        <f>IF(N867="nulová",J867,0)</f>
        <v>0</v>
      </c>
      <c r="BJ867" s="22" t="s">
        <v>79</v>
      </c>
      <c r="BK867" s="201">
        <f>ROUND(I867*H867,2)</f>
        <v>0</v>
      </c>
      <c r="BL867" s="22" t="s">
        <v>246</v>
      </c>
      <c r="BM867" s="22" t="s">
        <v>1536</v>
      </c>
    </row>
    <row r="868" spans="2:65" s="1" customFormat="1">
      <c r="B868" s="39"/>
      <c r="C868" s="61"/>
      <c r="D868" s="202" t="s">
        <v>159</v>
      </c>
      <c r="E868" s="61"/>
      <c r="F868" s="203" t="s">
        <v>1537</v>
      </c>
      <c r="G868" s="61"/>
      <c r="H868" s="61"/>
      <c r="I868" s="161"/>
      <c r="J868" s="61"/>
      <c r="K868" s="61"/>
      <c r="L868" s="59"/>
      <c r="M868" s="204"/>
      <c r="N868" s="40"/>
      <c r="O868" s="40"/>
      <c r="P868" s="40"/>
      <c r="Q868" s="40"/>
      <c r="R868" s="40"/>
      <c r="S868" s="40"/>
      <c r="T868" s="76"/>
      <c r="AT868" s="22" t="s">
        <v>159</v>
      </c>
      <c r="AU868" s="22" t="s">
        <v>81</v>
      </c>
    </row>
    <row r="869" spans="2:65" s="1" customFormat="1" ht="14.45" customHeight="1">
      <c r="B869" s="39"/>
      <c r="C869" s="190" t="s">
        <v>1538</v>
      </c>
      <c r="D869" s="190" t="s">
        <v>152</v>
      </c>
      <c r="E869" s="191" t="s">
        <v>1539</v>
      </c>
      <c r="F869" s="192" t="s">
        <v>1540</v>
      </c>
      <c r="G869" s="193" t="s">
        <v>155</v>
      </c>
      <c r="H869" s="194">
        <v>4</v>
      </c>
      <c r="I869" s="195"/>
      <c r="J869" s="196">
        <f>ROUND(I869*H869,2)</f>
        <v>0</v>
      </c>
      <c r="K869" s="192" t="s">
        <v>156</v>
      </c>
      <c r="L869" s="59"/>
      <c r="M869" s="197" t="s">
        <v>21</v>
      </c>
      <c r="N869" s="198" t="s">
        <v>42</v>
      </c>
      <c r="O869" s="40"/>
      <c r="P869" s="199">
        <f>O869*H869</f>
        <v>0</v>
      </c>
      <c r="Q869" s="199">
        <v>1.2999999999999999E-4</v>
      </c>
      <c r="R869" s="199">
        <f>Q869*H869</f>
        <v>5.1999999999999995E-4</v>
      </c>
      <c r="S869" s="199">
        <v>0</v>
      </c>
      <c r="T869" s="200">
        <f>S869*H869</f>
        <v>0</v>
      </c>
      <c r="AR869" s="22" t="s">
        <v>246</v>
      </c>
      <c r="AT869" s="22" t="s">
        <v>152</v>
      </c>
      <c r="AU869" s="22" t="s">
        <v>81</v>
      </c>
      <c r="AY869" s="22" t="s">
        <v>150</v>
      </c>
      <c r="BE869" s="201">
        <f>IF(N869="základní",J869,0)</f>
        <v>0</v>
      </c>
      <c r="BF869" s="201">
        <f>IF(N869="snížená",J869,0)</f>
        <v>0</v>
      </c>
      <c r="BG869" s="201">
        <f>IF(N869="zákl. přenesená",J869,0)</f>
        <v>0</v>
      </c>
      <c r="BH869" s="201">
        <f>IF(N869="sníž. přenesená",J869,0)</f>
        <v>0</v>
      </c>
      <c r="BI869" s="201">
        <f>IF(N869="nulová",J869,0)</f>
        <v>0</v>
      </c>
      <c r="BJ869" s="22" t="s">
        <v>79</v>
      </c>
      <c r="BK869" s="201">
        <f>ROUND(I869*H869,2)</f>
        <v>0</v>
      </c>
      <c r="BL869" s="22" t="s">
        <v>246</v>
      </c>
      <c r="BM869" s="22" t="s">
        <v>1541</v>
      </c>
    </row>
    <row r="870" spans="2:65" s="1" customFormat="1">
      <c r="B870" s="39"/>
      <c r="C870" s="61"/>
      <c r="D870" s="202" t="s">
        <v>159</v>
      </c>
      <c r="E870" s="61"/>
      <c r="F870" s="203" t="s">
        <v>1542</v>
      </c>
      <c r="G870" s="61"/>
      <c r="H870" s="61"/>
      <c r="I870" s="161"/>
      <c r="J870" s="61"/>
      <c r="K870" s="61"/>
      <c r="L870" s="59"/>
      <c r="M870" s="204"/>
      <c r="N870" s="40"/>
      <c r="O870" s="40"/>
      <c r="P870" s="40"/>
      <c r="Q870" s="40"/>
      <c r="R870" s="40"/>
      <c r="S870" s="40"/>
      <c r="T870" s="76"/>
      <c r="AT870" s="22" t="s">
        <v>159</v>
      </c>
      <c r="AU870" s="22" t="s">
        <v>81</v>
      </c>
    </row>
    <row r="871" spans="2:65" s="10" customFormat="1" ht="29.85" customHeight="1">
      <c r="B871" s="174"/>
      <c r="C871" s="175"/>
      <c r="D871" s="176" t="s">
        <v>70</v>
      </c>
      <c r="E871" s="188" t="s">
        <v>1543</v>
      </c>
      <c r="F871" s="188" t="s">
        <v>1544</v>
      </c>
      <c r="G871" s="175"/>
      <c r="H871" s="175"/>
      <c r="I871" s="178"/>
      <c r="J871" s="189">
        <f>BK871</f>
        <v>0</v>
      </c>
      <c r="K871" s="175"/>
      <c r="L871" s="180"/>
      <c r="M871" s="181"/>
      <c r="N871" s="182"/>
      <c r="O871" s="182"/>
      <c r="P871" s="183">
        <f>SUM(P872:P881)</f>
        <v>0</v>
      </c>
      <c r="Q871" s="182"/>
      <c r="R871" s="183">
        <f>SUM(R872:R881)</f>
        <v>0.19698380000000001</v>
      </c>
      <c r="S871" s="182"/>
      <c r="T871" s="184">
        <f>SUM(T872:T881)</f>
        <v>4.5275500000000003E-2</v>
      </c>
      <c r="AR871" s="185" t="s">
        <v>81</v>
      </c>
      <c r="AT871" s="186" t="s">
        <v>70</v>
      </c>
      <c r="AU871" s="186" t="s">
        <v>79</v>
      </c>
      <c r="AY871" s="185" t="s">
        <v>150</v>
      </c>
      <c r="BK871" s="187">
        <f>SUM(BK872:BK881)</f>
        <v>0</v>
      </c>
    </row>
    <row r="872" spans="2:65" s="1" customFormat="1" ht="14.45" customHeight="1">
      <c r="B872" s="39"/>
      <c r="C872" s="190" t="s">
        <v>1545</v>
      </c>
      <c r="D872" s="190" t="s">
        <v>152</v>
      </c>
      <c r="E872" s="191" t="s">
        <v>1546</v>
      </c>
      <c r="F872" s="192" t="s">
        <v>1547</v>
      </c>
      <c r="G872" s="193" t="s">
        <v>155</v>
      </c>
      <c r="H872" s="194">
        <v>146.05000000000001</v>
      </c>
      <c r="I872" s="195"/>
      <c r="J872" s="196">
        <f>ROUND(I872*H872,2)</f>
        <v>0</v>
      </c>
      <c r="K872" s="192" t="s">
        <v>156</v>
      </c>
      <c r="L872" s="59"/>
      <c r="M872" s="197" t="s">
        <v>21</v>
      </c>
      <c r="N872" s="198" t="s">
        <v>42</v>
      </c>
      <c r="O872" s="40"/>
      <c r="P872" s="199">
        <f>O872*H872</f>
        <v>0</v>
      </c>
      <c r="Q872" s="199">
        <v>1E-3</v>
      </c>
      <c r="R872" s="199">
        <f>Q872*H872</f>
        <v>0.14605000000000001</v>
      </c>
      <c r="S872" s="199">
        <v>3.1E-4</v>
      </c>
      <c r="T872" s="200">
        <f>S872*H872</f>
        <v>4.5275500000000003E-2</v>
      </c>
      <c r="AR872" s="22" t="s">
        <v>246</v>
      </c>
      <c r="AT872" s="22" t="s">
        <v>152</v>
      </c>
      <c r="AU872" s="22" t="s">
        <v>81</v>
      </c>
      <c r="AY872" s="22" t="s">
        <v>150</v>
      </c>
      <c r="BE872" s="201">
        <f>IF(N872="základní",J872,0)</f>
        <v>0</v>
      </c>
      <c r="BF872" s="201">
        <f>IF(N872="snížená",J872,0)</f>
        <v>0</v>
      </c>
      <c r="BG872" s="201">
        <f>IF(N872="zákl. přenesená",J872,0)</f>
        <v>0</v>
      </c>
      <c r="BH872" s="201">
        <f>IF(N872="sníž. přenesená",J872,0)</f>
        <v>0</v>
      </c>
      <c r="BI872" s="201">
        <f>IF(N872="nulová",J872,0)</f>
        <v>0</v>
      </c>
      <c r="BJ872" s="22" t="s">
        <v>79</v>
      </c>
      <c r="BK872" s="201">
        <f>ROUND(I872*H872,2)</f>
        <v>0</v>
      </c>
      <c r="BL872" s="22" t="s">
        <v>246</v>
      </c>
      <c r="BM872" s="22" t="s">
        <v>1548</v>
      </c>
    </row>
    <row r="873" spans="2:65" s="1" customFormat="1">
      <c r="B873" s="39"/>
      <c r="C873" s="61"/>
      <c r="D873" s="202" t="s">
        <v>159</v>
      </c>
      <c r="E873" s="61"/>
      <c r="F873" s="203" t="s">
        <v>1549</v>
      </c>
      <c r="G873" s="61"/>
      <c r="H873" s="61"/>
      <c r="I873" s="161"/>
      <c r="J873" s="61"/>
      <c r="K873" s="61"/>
      <c r="L873" s="59"/>
      <c r="M873" s="204"/>
      <c r="N873" s="40"/>
      <c r="O873" s="40"/>
      <c r="P873" s="40"/>
      <c r="Q873" s="40"/>
      <c r="R873" s="40"/>
      <c r="S873" s="40"/>
      <c r="T873" s="76"/>
      <c r="AT873" s="22" t="s">
        <v>159</v>
      </c>
      <c r="AU873" s="22" t="s">
        <v>81</v>
      </c>
    </row>
    <row r="874" spans="2:65" s="11" customFormat="1">
      <c r="B874" s="205"/>
      <c r="C874" s="206"/>
      <c r="D874" s="202" t="s">
        <v>161</v>
      </c>
      <c r="E874" s="207" t="s">
        <v>21</v>
      </c>
      <c r="F874" s="208" t="s">
        <v>1550</v>
      </c>
      <c r="G874" s="206"/>
      <c r="H874" s="209">
        <v>146.05000000000001</v>
      </c>
      <c r="I874" s="210"/>
      <c r="J874" s="206"/>
      <c r="K874" s="206"/>
      <c r="L874" s="211"/>
      <c r="M874" s="212"/>
      <c r="N874" s="213"/>
      <c r="O874" s="213"/>
      <c r="P874" s="213"/>
      <c r="Q874" s="213"/>
      <c r="R874" s="213"/>
      <c r="S874" s="213"/>
      <c r="T874" s="214"/>
      <c r="AT874" s="215" t="s">
        <v>161</v>
      </c>
      <c r="AU874" s="215" t="s">
        <v>81</v>
      </c>
      <c r="AV874" s="11" t="s">
        <v>81</v>
      </c>
      <c r="AW874" s="11" t="s">
        <v>35</v>
      </c>
      <c r="AX874" s="11" t="s">
        <v>79</v>
      </c>
      <c r="AY874" s="215" t="s">
        <v>150</v>
      </c>
    </row>
    <row r="875" spans="2:65" s="1" customFormat="1" ht="22.9" customHeight="1">
      <c r="B875" s="39"/>
      <c r="C875" s="190" t="s">
        <v>1551</v>
      </c>
      <c r="D875" s="190" t="s">
        <v>152</v>
      </c>
      <c r="E875" s="191" t="s">
        <v>1552</v>
      </c>
      <c r="F875" s="192" t="s">
        <v>1553</v>
      </c>
      <c r="G875" s="193" t="s">
        <v>155</v>
      </c>
      <c r="H875" s="194">
        <v>27.38</v>
      </c>
      <c r="I875" s="195"/>
      <c r="J875" s="196">
        <f>ROUND(I875*H875,2)</f>
        <v>0</v>
      </c>
      <c r="K875" s="192" t="s">
        <v>156</v>
      </c>
      <c r="L875" s="59"/>
      <c r="M875" s="197" t="s">
        <v>21</v>
      </c>
      <c r="N875" s="198" t="s">
        <v>42</v>
      </c>
      <c r="O875" s="40"/>
      <c r="P875" s="199">
        <f>O875*H875</f>
        <v>0</v>
      </c>
      <c r="Q875" s="199">
        <v>2.5999999999999998E-4</v>
      </c>
      <c r="R875" s="199">
        <f>Q875*H875</f>
        <v>7.1187999999999989E-3</v>
      </c>
      <c r="S875" s="199">
        <v>0</v>
      </c>
      <c r="T875" s="200">
        <f>S875*H875</f>
        <v>0</v>
      </c>
      <c r="AR875" s="22" t="s">
        <v>246</v>
      </c>
      <c r="AT875" s="22" t="s">
        <v>152</v>
      </c>
      <c r="AU875" s="22" t="s">
        <v>81</v>
      </c>
      <c r="AY875" s="22" t="s">
        <v>150</v>
      </c>
      <c r="BE875" s="201">
        <f>IF(N875="základní",J875,0)</f>
        <v>0</v>
      </c>
      <c r="BF875" s="201">
        <f>IF(N875="snížená",J875,0)</f>
        <v>0</v>
      </c>
      <c r="BG875" s="201">
        <f>IF(N875="zákl. přenesená",J875,0)</f>
        <v>0</v>
      </c>
      <c r="BH875" s="201">
        <f>IF(N875="sníž. přenesená",J875,0)</f>
        <v>0</v>
      </c>
      <c r="BI875" s="201">
        <f>IF(N875="nulová",J875,0)</f>
        <v>0</v>
      </c>
      <c r="BJ875" s="22" t="s">
        <v>79</v>
      </c>
      <c r="BK875" s="201">
        <f>ROUND(I875*H875,2)</f>
        <v>0</v>
      </c>
      <c r="BL875" s="22" t="s">
        <v>246</v>
      </c>
      <c r="BM875" s="22" t="s">
        <v>1554</v>
      </c>
    </row>
    <row r="876" spans="2:65" s="1" customFormat="1" ht="27">
      <c r="B876" s="39"/>
      <c r="C876" s="61"/>
      <c r="D876" s="202" t="s">
        <v>159</v>
      </c>
      <c r="E876" s="61"/>
      <c r="F876" s="203" t="s">
        <v>1555</v>
      </c>
      <c r="G876" s="61"/>
      <c r="H876" s="61"/>
      <c r="I876" s="161"/>
      <c r="J876" s="61"/>
      <c r="K876" s="61"/>
      <c r="L876" s="59"/>
      <c r="M876" s="204"/>
      <c r="N876" s="40"/>
      <c r="O876" s="40"/>
      <c r="P876" s="40"/>
      <c r="Q876" s="40"/>
      <c r="R876" s="40"/>
      <c r="S876" s="40"/>
      <c r="T876" s="76"/>
      <c r="AT876" s="22" t="s">
        <v>159</v>
      </c>
      <c r="AU876" s="22" t="s">
        <v>81</v>
      </c>
    </row>
    <row r="877" spans="2:65" s="11" customFormat="1">
      <c r="B877" s="205"/>
      <c r="C877" s="206"/>
      <c r="D877" s="202" t="s">
        <v>161</v>
      </c>
      <c r="E877" s="207" t="s">
        <v>21</v>
      </c>
      <c r="F877" s="208" t="s">
        <v>1556</v>
      </c>
      <c r="G877" s="206"/>
      <c r="H877" s="209">
        <v>27.38</v>
      </c>
      <c r="I877" s="210"/>
      <c r="J877" s="206"/>
      <c r="K877" s="206"/>
      <c r="L877" s="211"/>
      <c r="M877" s="212"/>
      <c r="N877" s="213"/>
      <c r="O877" s="213"/>
      <c r="P877" s="213"/>
      <c r="Q877" s="213"/>
      <c r="R877" s="213"/>
      <c r="S877" s="213"/>
      <c r="T877" s="214"/>
      <c r="AT877" s="215" t="s">
        <v>161</v>
      </c>
      <c r="AU877" s="215" t="s">
        <v>81</v>
      </c>
      <c r="AV877" s="11" t="s">
        <v>81</v>
      </c>
      <c r="AW877" s="11" t="s">
        <v>35</v>
      </c>
      <c r="AX877" s="11" t="s">
        <v>79</v>
      </c>
      <c r="AY877" s="215" t="s">
        <v>150</v>
      </c>
    </row>
    <row r="878" spans="2:65" s="1" customFormat="1" ht="22.9" customHeight="1">
      <c r="B878" s="39"/>
      <c r="C878" s="190" t="s">
        <v>1557</v>
      </c>
      <c r="D878" s="190" t="s">
        <v>152</v>
      </c>
      <c r="E878" s="191" t="s">
        <v>1558</v>
      </c>
      <c r="F878" s="192" t="s">
        <v>1559</v>
      </c>
      <c r="G878" s="193" t="s">
        <v>155</v>
      </c>
      <c r="H878" s="194">
        <v>146.05000000000001</v>
      </c>
      <c r="I878" s="195"/>
      <c r="J878" s="196">
        <f>ROUND(I878*H878,2)</f>
        <v>0</v>
      </c>
      <c r="K878" s="192" t="s">
        <v>156</v>
      </c>
      <c r="L878" s="59"/>
      <c r="M878" s="197" t="s">
        <v>21</v>
      </c>
      <c r="N878" s="198" t="s">
        <v>42</v>
      </c>
      <c r="O878" s="40"/>
      <c r="P878" s="199">
        <f>O878*H878</f>
        <v>0</v>
      </c>
      <c r="Q878" s="199">
        <v>2.9E-4</v>
      </c>
      <c r="R878" s="199">
        <f>Q878*H878</f>
        <v>4.2354500000000003E-2</v>
      </c>
      <c r="S878" s="199">
        <v>0</v>
      </c>
      <c r="T878" s="200">
        <f>S878*H878</f>
        <v>0</v>
      </c>
      <c r="AR878" s="22" t="s">
        <v>246</v>
      </c>
      <c r="AT878" s="22" t="s">
        <v>152</v>
      </c>
      <c r="AU878" s="22" t="s">
        <v>81</v>
      </c>
      <c r="AY878" s="22" t="s">
        <v>150</v>
      </c>
      <c r="BE878" s="201">
        <f>IF(N878="základní",J878,0)</f>
        <v>0</v>
      </c>
      <c r="BF878" s="201">
        <f>IF(N878="snížená",J878,0)</f>
        <v>0</v>
      </c>
      <c r="BG878" s="201">
        <f>IF(N878="zákl. přenesená",J878,0)</f>
        <v>0</v>
      </c>
      <c r="BH878" s="201">
        <f>IF(N878="sníž. přenesená",J878,0)</f>
        <v>0</v>
      </c>
      <c r="BI878" s="201">
        <f>IF(N878="nulová",J878,0)</f>
        <v>0</v>
      </c>
      <c r="BJ878" s="22" t="s">
        <v>79</v>
      </c>
      <c r="BK878" s="201">
        <f>ROUND(I878*H878,2)</f>
        <v>0</v>
      </c>
      <c r="BL878" s="22" t="s">
        <v>246</v>
      </c>
      <c r="BM878" s="22" t="s">
        <v>1560</v>
      </c>
    </row>
    <row r="879" spans="2:65" s="1" customFormat="1" ht="27">
      <c r="B879" s="39"/>
      <c r="C879" s="61"/>
      <c r="D879" s="202" t="s">
        <v>159</v>
      </c>
      <c r="E879" s="61"/>
      <c r="F879" s="203" t="s">
        <v>1561</v>
      </c>
      <c r="G879" s="61"/>
      <c r="H879" s="61"/>
      <c r="I879" s="161"/>
      <c r="J879" s="61"/>
      <c r="K879" s="61"/>
      <c r="L879" s="59"/>
      <c r="M879" s="204"/>
      <c r="N879" s="40"/>
      <c r="O879" s="40"/>
      <c r="P879" s="40"/>
      <c r="Q879" s="40"/>
      <c r="R879" s="40"/>
      <c r="S879" s="40"/>
      <c r="T879" s="76"/>
      <c r="AT879" s="22" t="s">
        <v>159</v>
      </c>
      <c r="AU879" s="22" t="s">
        <v>81</v>
      </c>
    </row>
    <row r="880" spans="2:65" s="1" customFormat="1" ht="22.9" customHeight="1">
      <c r="B880" s="39"/>
      <c r="C880" s="190" t="s">
        <v>1562</v>
      </c>
      <c r="D880" s="190" t="s">
        <v>152</v>
      </c>
      <c r="E880" s="191" t="s">
        <v>1563</v>
      </c>
      <c r="F880" s="192" t="s">
        <v>1564</v>
      </c>
      <c r="G880" s="193" t="s">
        <v>155</v>
      </c>
      <c r="H880" s="194">
        <v>146.05000000000001</v>
      </c>
      <c r="I880" s="195"/>
      <c r="J880" s="196">
        <f>ROUND(I880*H880,2)</f>
        <v>0</v>
      </c>
      <c r="K880" s="192" t="s">
        <v>156</v>
      </c>
      <c r="L880" s="59"/>
      <c r="M880" s="197" t="s">
        <v>21</v>
      </c>
      <c r="N880" s="198" t="s">
        <v>42</v>
      </c>
      <c r="O880" s="40"/>
      <c r="P880" s="199">
        <f>O880*H880</f>
        <v>0</v>
      </c>
      <c r="Q880" s="199">
        <v>1.0000000000000001E-5</v>
      </c>
      <c r="R880" s="199">
        <f>Q880*H880</f>
        <v>1.4605000000000002E-3</v>
      </c>
      <c r="S880" s="199">
        <v>0</v>
      </c>
      <c r="T880" s="200">
        <f>S880*H880</f>
        <v>0</v>
      </c>
      <c r="AR880" s="22" t="s">
        <v>246</v>
      </c>
      <c r="AT880" s="22" t="s">
        <v>152</v>
      </c>
      <c r="AU880" s="22" t="s">
        <v>81</v>
      </c>
      <c r="AY880" s="22" t="s">
        <v>150</v>
      </c>
      <c r="BE880" s="201">
        <f>IF(N880="základní",J880,0)</f>
        <v>0</v>
      </c>
      <c r="BF880" s="201">
        <f>IF(N880="snížená",J880,0)</f>
        <v>0</v>
      </c>
      <c r="BG880" s="201">
        <f>IF(N880="zákl. přenesená",J880,0)</f>
        <v>0</v>
      </c>
      <c r="BH880" s="201">
        <f>IF(N880="sníž. přenesená",J880,0)</f>
        <v>0</v>
      </c>
      <c r="BI880" s="201">
        <f>IF(N880="nulová",J880,0)</f>
        <v>0</v>
      </c>
      <c r="BJ880" s="22" t="s">
        <v>79</v>
      </c>
      <c r="BK880" s="201">
        <f>ROUND(I880*H880,2)</f>
        <v>0</v>
      </c>
      <c r="BL880" s="22" t="s">
        <v>246</v>
      </c>
      <c r="BM880" s="22" t="s">
        <v>1565</v>
      </c>
    </row>
    <row r="881" spans="2:65" s="1" customFormat="1" ht="27">
      <c r="B881" s="39"/>
      <c r="C881" s="61"/>
      <c r="D881" s="202" t="s">
        <v>159</v>
      </c>
      <c r="E881" s="61"/>
      <c r="F881" s="203" t="s">
        <v>1566</v>
      </c>
      <c r="G881" s="61"/>
      <c r="H881" s="61"/>
      <c r="I881" s="161"/>
      <c r="J881" s="61"/>
      <c r="K881" s="61"/>
      <c r="L881" s="59"/>
      <c r="M881" s="204"/>
      <c r="N881" s="40"/>
      <c r="O881" s="40"/>
      <c r="P881" s="40"/>
      <c r="Q881" s="40"/>
      <c r="R881" s="40"/>
      <c r="S881" s="40"/>
      <c r="T881" s="76"/>
      <c r="AT881" s="22" t="s">
        <v>159</v>
      </c>
      <c r="AU881" s="22" t="s">
        <v>81</v>
      </c>
    </row>
    <row r="882" spans="2:65" s="10" customFormat="1" ht="29.85" customHeight="1">
      <c r="B882" s="174"/>
      <c r="C882" s="175"/>
      <c r="D882" s="176" t="s">
        <v>70</v>
      </c>
      <c r="E882" s="188" t="s">
        <v>1567</v>
      </c>
      <c r="F882" s="188" t="s">
        <v>1568</v>
      </c>
      <c r="G882" s="175"/>
      <c r="H882" s="175"/>
      <c r="I882" s="178"/>
      <c r="J882" s="189">
        <f>BK882</f>
        <v>0</v>
      </c>
      <c r="K882" s="175"/>
      <c r="L882" s="180"/>
      <c r="M882" s="181"/>
      <c r="N882" s="182"/>
      <c r="O882" s="182"/>
      <c r="P882" s="183">
        <f>SUM(P883:P895)</f>
        <v>0</v>
      </c>
      <c r="Q882" s="182"/>
      <c r="R882" s="183">
        <f>SUM(R883:R895)</f>
        <v>0.21299399999999999</v>
      </c>
      <c r="S882" s="182"/>
      <c r="T882" s="184">
        <f>SUM(T883:T895)</f>
        <v>0</v>
      </c>
      <c r="AR882" s="185" t="s">
        <v>81</v>
      </c>
      <c r="AT882" s="186" t="s">
        <v>70</v>
      </c>
      <c r="AU882" s="186" t="s">
        <v>79</v>
      </c>
      <c r="AY882" s="185" t="s">
        <v>150</v>
      </c>
      <c r="BK882" s="187">
        <f>SUM(BK883:BK895)</f>
        <v>0</v>
      </c>
    </row>
    <row r="883" spans="2:65" s="1" customFormat="1" ht="14.45" customHeight="1">
      <c r="B883" s="39"/>
      <c r="C883" s="190" t="s">
        <v>1569</v>
      </c>
      <c r="D883" s="190" t="s">
        <v>152</v>
      </c>
      <c r="E883" s="191" t="s">
        <v>1570</v>
      </c>
      <c r="F883" s="192" t="s">
        <v>1571</v>
      </c>
      <c r="G883" s="193" t="s">
        <v>155</v>
      </c>
      <c r="H883" s="194">
        <v>6.48</v>
      </c>
      <c r="I883" s="195"/>
      <c r="J883" s="196">
        <f>ROUND(I883*H883,2)</f>
        <v>0</v>
      </c>
      <c r="K883" s="192" t="s">
        <v>21</v>
      </c>
      <c r="L883" s="59"/>
      <c r="M883" s="197" t="s">
        <v>21</v>
      </c>
      <c r="N883" s="198" t="s">
        <v>42</v>
      </c>
      <c r="O883" s="40"/>
      <c r="P883" s="199">
        <f>O883*H883</f>
        <v>0</v>
      </c>
      <c r="Q883" s="199">
        <v>0</v>
      </c>
      <c r="R883" s="199">
        <f>Q883*H883</f>
        <v>0</v>
      </c>
      <c r="S883" s="199">
        <v>0</v>
      </c>
      <c r="T883" s="200">
        <f>S883*H883</f>
        <v>0</v>
      </c>
      <c r="AR883" s="22" t="s">
        <v>246</v>
      </c>
      <c r="AT883" s="22" t="s">
        <v>152</v>
      </c>
      <c r="AU883" s="22" t="s">
        <v>81</v>
      </c>
      <c r="AY883" s="22" t="s">
        <v>150</v>
      </c>
      <c r="BE883" s="201">
        <f>IF(N883="základní",J883,0)</f>
        <v>0</v>
      </c>
      <c r="BF883" s="201">
        <f>IF(N883="snížená",J883,0)</f>
        <v>0</v>
      </c>
      <c r="BG883" s="201">
        <f>IF(N883="zákl. přenesená",J883,0)</f>
        <v>0</v>
      </c>
      <c r="BH883" s="201">
        <f>IF(N883="sníž. přenesená",J883,0)</f>
        <v>0</v>
      </c>
      <c r="BI883" s="201">
        <f>IF(N883="nulová",J883,0)</f>
        <v>0</v>
      </c>
      <c r="BJ883" s="22" t="s">
        <v>79</v>
      </c>
      <c r="BK883" s="201">
        <f>ROUND(I883*H883,2)</f>
        <v>0</v>
      </c>
      <c r="BL883" s="22" t="s">
        <v>246</v>
      </c>
      <c r="BM883" s="22" t="s">
        <v>1572</v>
      </c>
    </row>
    <row r="884" spans="2:65" s="1" customFormat="1">
      <c r="B884" s="39"/>
      <c r="C884" s="61"/>
      <c r="D884" s="202" t="s">
        <v>159</v>
      </c>
      <c r="E884" s="61"/>
      <c r="F884" s="203" t="s">
        <v>1571</v>
      </c>
      <c r="G884" s="61"/>
      <c r="H884" s="61"/>
      <c r="I884" s="161"/>
      <c r="J884" s="61"/>
      <c r="K884" s="61"/>
      <c r="L884" s="59"/>
      <c r="M884" s="204"/>
      <c r="N884" s="40"/>
      <c r="O884" s="40"/>
      <c r="P884" s="40"/>
      <c r="Q884" s="40"/>
      <c r="R884" s="40"/>
      <c r="S884" s="40"/>
      <c r="T884" s="76"/>
      <c r="AT884" s="22" t="s">
        <v>159</v>
      </c>
      <c r="AU884" s="22" t="s">
        <v>81</v>
      </c>
    </row>
    <row r="885" spans="2:65" s="11" customFormat="1">
      <c r="B885" s="205"/>
      <c r="C885" s="206"/>
      <c r="D885" s="202" t="s">
        <v>161</v>
      </c>
      <c r="E885" s="207" t="s">
        <v>21</v>
      </c>
      <c r="F885" s="208" t="s">
        <v>1573</v>
      </c>
      <c r="G885" s="206"/>
      <c r="H885" s="209">
        <v>6.48</v>
      </c>
      <c r="I885" s="210"/>
      <c r="J885" s="206"/>
      <c r="K885" s="206"/>
      <c r="L885" s="211"/>
      <c r="M885" s="212"/>
      <c r="N885" s="213"/>
      <c r="O885" s="213"/>
      <c r="P885" s="213"/>
      <c r="Q885" s="213"/>
      <c r="R885" s="213"/>
      <c r="S885" s="213"/>
      <c r="T885" s="214"/>
      <c r="AT885" s="215" t="s">
        <v>161</v>
      </c>
      <c r="AU885" s="215" t="s">
        <v>81</v>
      </c>
      <c r="AV885" s="11" t="s">
        <v>81</v>
      </c>
      <c r="AW885" s="11" t="s">
        <v>35</v>
      </c>
      <c r="AX885" s="11" t="s">
        <v>79</v>
      </c>
      <c r="AY885" s="215" t="s">
        <v>150</v>
      </c>
    </row>
    <row r="886" spans="2:65" s="1" customFormat="1" ht="14.45" customHeight="1">
      <c r="B886" s="39"/>
      <c r="C886" s="216" t="s">
        <v>1574</v>
      </c>
      <c r="D886" s="216" t="s">
        <v>206</v>
      </c>
      <c r="E886" s="217" t="s">
        <v>1575</v>
      </c>
      <c r="F886" s="218" t="s">
        <v>1576</v>
      </c>
      <c r="G886" s="219" t="s">
        <v>155</v>
      </c>
      <c r="H886" s="220">
        <v>6.48</v>
      </c>
      <c r="I886" s="221"/>
      <c r="J886" s="222">
        <f>ROUND(I886*H886,2)</f>
        <v>0</v>
      </c>
      <c r="K886" s="218" t="s">
        <v>21</v>
      </c>
      <c r="L886" s="223"/>
      <c r="M886" s="224" t="s">
        <v>21</v>
      </c>
      <c r="N886" s="225" t="s">
        <v>42</v>
      </c>
      <c r="O886" s="40"/>
      <c r="P886" s="199">
        <f>O886*H886</f>
        <v>0</v>
      </c>
      <c r="Q886" s="199">
        <v>2.9999999999999997E-4</v>
      </c>
      <c r="R886" s="199">
        <f>Q886*H886</f>
        <v>1.944E-3</v>
      </c>
      <c r="S886" s="199">
        <v>0</v>
      </c>
      <c r="T886" s="200">
        <f>S886*H886</f>
        <v>0</v>
      </c>
      <c r="AR886" s="22" t="s">
        <v>348</v>
      </c>
      <c r="AT886" s="22" t="s">
        <v>206</v>
      </c>
      <c r="AU886" s="22" t="s">
        <v>81</v>
      </c>
      <c r="AY886" s="22" t="s">
        <v>150</v>
      </c>
      <c r="BE886" s="201">
        <f>IF(N886="základní",J886,0)</f>
        <v>0</v>
      </c>
      <c r="BF886" s="201">
        <f>IF(N886="snížená",J886,0)</f>
        <v>0</v>
      </c>
      <c r="BG886" s="201">
        <f>IF(N886="zákl. přenesená",J886,0)</f>
        <v>0</v>
      </c>
      <c r="BH886" s="201">
        <f>IF(N886="sníž. přenesená",J886,0)</f>
        <v>0</v>
      </c>
      <c r="BI886" s="201">
        <f>IF(N886="nulová",J886,0)</f>
        <v>0</v>
      </c>
      <c r="BJ886" s="22" t="s">
        <v>79</v>
      </c>
      <c r="BK886" s="201">
        <f>ROUND(I886*H886,2)</f>
        <v>0</v>
      </c>
      <c r="BL886" s="22" t="s">
        <v>246</v>
      </c>
      <c r="BM886" s="22" t="s">
        <v>1577</v>
      </c>
    </row>
    <row r="887" spans="2:65" s="1" customFormat="1" ht="15.75" customHeight="1">
      <c r="B887" s="39"/>
      <c r="C887" s="61"/>
      <c r="D887" s="202" t="s">
        <v>159</v>
      </c>
      <c r="E887" s="61"/>
      <c r="F887" s="203" t="s">
        <v>1578</v>
      </c>
      <c r="G887" s="61"/>
      <c r="H887" s="61"/>
      <c r="I887" s="161"/>
      <c r="J887" s="61"/>
      <c r="K887" s="61"/>
      <c r="L887" s="59"/>
      <c r="M887" s="204"/>
      <c r="N887" s="40"/>
      <c r="O887" s="40"/>
      <c r="P887" s="40"/>
      <c r="Q887" s="40"/>
      <c r="R887" s="40"/>
      <c r="S887" s="40"/>
      <c r="T887" s="76"/>
      <c r="AT887" s="22" t="s">
        <v>159</v>
      </c>
      <c r="AU887" s="22" t="s">
        <v>81</v>
      </c>
    </row>
    <row r="888" spans="2:65" s="1" customFormat="1" ht="22.9" customHeight="1">
      <c r="B888" s="39"/>
      <c r="C888" s="190" t="s">
        <v>1579</v>
      </c>
      <c r="D888" s="190" t="s">
        <v>152</v>
      </c>
      <c r="E888" s="191" t="s">
        <v>1580</v>
      </c>
      <c r="F888" s="192" t="s">
        <v>1581</v>
      </c>
      <c r="G888" s="193" t="s">
        <v>155</v>
      </c>
      <c r="H888" s="194">
        <v>28.14</v>
      </c>
      <c r="I888" s="195"/>
      <c r="J888" s="196">
        <f>ROUND(I888*H888,2)</f>
        <v>0</v>
      </c>
      <c r="K888" s="192" t="s">
        <v>156</v>
      </c>
      <c r="L888" s="59"/>
      <c r="M888" s="197" t="s">
        <v>21</v>
      </c>
      <c r="N888" s="198" t="s">
        <v>42</v>
      </c>
      <c r="O888" s="40"/>
      <c r="P888" s="199">
        <f>O888*H888</f>
        <v>0</v>
      </c>
      <c r="Q888" s="199">
        <v>0</v>
      </c>
      <c r="R888" s="199">
        <f>Q888*H888</f>
        <v>0</v>
      </c>
      <c r="S888" s="199">
        <v>0</v>
      </c>
      <c r="T888" s="200">
        <f>S888*H888</f>
        <v>0</v>
      </c>
      <c r="AR888" s="22" t="s">
        <v>246</v>
      </c>
      <c r="AT888" s="22" t="s">
        <v>152</v>
      </c>
      <c r="AU888" s="22" t="s">
        <v>81</v>
      </c>
      <c r="AY888" s="22" t="s">
        <v>150</v>
      </c>
      <c r="BE888" s="201">
        <f>IF(N888="základní",J888,0)</f>
        <v>0</v>
      </c>
      <c r="BF888" s="201">
        <f>IF(N888="snížená",J888,0)</f>
        <v>0</v>
      </c>
      <c r="BG888" s="201">
        <f>IF(N888="zákl. přenesená",J888,0)</f>
        <v>0</v>
      </c>
      <c r="BH888" s="201">
        <f>IF(N888="sníž. přenesená",J888,0)</f>
        <v>0</v>
      </c>
      <c r="BI888" s="201">
        <f>IF(N888="nulová",J888,0)</f>
        <v>0</v>
      </c>
      <c r="BJ888" s="22" t="s">
        <v>79</v>
      </c>
      <c r="BK888" s="201">
        <f>ROUND(I888*H888,2)</f>
        <v>0</v>
      </c>
      <c r="BL888" s="22" t="s">
        <v>246</v>
      </c>
      <c r="BM888" s="22" t="s">
        <v>1582</v>
      </c>
    </row>
    <row r="889" spans="2:65" s="1" customFormat="1" ht="27">
      <c r="B889" s="39"/>
      <c r="C889" s="61"/>
      <c r="D889" s="202" t="s">
        <v>159</v>
      </c>
      <c r="E889" s="61"/>
      <c r="F889" s="203" t="s">
        <v>1583</v>
      </c>
      <c r="G889" s="61"/>
      <c r="H889" s="61"/>
      <c r="I889" s="161"/>
      <c r="J889" s="61"/>
      <c r="K889" s="61"/>
      <c r="L889" s="59"/>
      <c r="M889" s="204"/>
      <c r="N889" s="40"/>
      <c r="O889" s="40"/>
      <c r="P889" s="40"/>
      <c r="Q889" s="40"/>
      <c r="R889" s="40"/>
      <c r="S889" s="40"/>
      <c r="T889" s="76"/>
      <c r="AT889" s="22" t="s">
        <v>159</v>
      </c>
      <c r="AU889" s="22" t="s">
        <v>81</v>
      </c>
    </row>
    <row r="890" spans="2:65" s="11" customFormat="1">
      <c r="B890" s="205"/>
      <c r="C890" s="206"/>
      <c r="D890" s="202" t="s">
        <v>161</v>
      </c>
      <c r="E890" s="207" t="s">
        <v>21</v>
      </c>
      <c r="F890" s="208" t="s">
        <v>1584</v>
      </c>
      <c r="G890" s="206"/>
      <c r="H890" s="209">
        <v>21.6</v>
      </c>
      <c r="I890" s="210"/>
      <c r="J890" s="206"/>
      <c r="K890" s="206"/>
      <c r="L890" s="211"/>
      <c r="M890" s="212"/>
      <c r="N890" s="213"/>
      <c r="O890" s="213"/>
      <c r="P890" s="213"/>
      <c r="Q890" s="213"/>
      <c r="R890" s="213"/>
      <c r="S890" s="213"/>
      <c r="T890" s="214"/>
      <c r="AT890" s="215" t="s">
        <v>161</v>
      </c>
      <c r="AU890" s="215" t="s">
        <v>81</v>
      </c>
      <c r="AV890" s="11" t="s">
        <v>81</v>
      </c>
      <c r="AW890" s="11" t="s">
        <v>35</v>
      </c>
      <c r="AX890" s="11" t="s">
        <v>71</v>
      </c>
      <c r="AY890" s="215" t="s">
        <v>150</v>
      </c>
    </row>
    <row r="891" spans="2:65" s="11" customFormat="1">
      <c r="B891" s="205"/>
      <c r="C891" s="206"/>
      <c r="D891" s="202" t="s">
        <v>161</v>
      </c>
      <c r="E891" s="207" t="s">
        <v>21</v>
      </c>
      <c r="F891" s="208" t="s">
        <v>1585</v>
      </c>
      <c r="G891" s="206"/>
      <c r="H891" s="209">
        <v>6</v>
      </c>
      <c r="I891" s="210"/>
      <c r="J891" s="206"/>
      <c r="K891" s="206"/>
      <c r="L891" s="211"/>
      <c r="M891" s="212"/>
      <c r="N891" s="213"/>
      <c r="O891" s="213"/>
      <c r="P891" s="213"/>
      <c r="Q891" s="213"/>
      <c r="R891" s="213"/>
      <c r="S891" s="213"/>
      <c r="T891" s="214"/>
      <c r="AT891" s="215" t="s">
        <v>161</v>
      </c>
      <c r="AU891" s="215" t="s">
        <v>81</v>
      </c>
      <c r="AV891" s="11" t="s">
        <v>81</v>
      </c>
      <c r="AW891" s="11" t="s">
        <v>35</v>
      </c>
      <c r="AX891" s="11" t="s">
        <v>71</v>
      </c>
      <c r="AY891" s="215" t="s">
        <v>150</v>
      </c>
    </row>
    <row r="892" spans="2:65" s="11" customFormat="1">
      <c r="B892" s="205"/>
      <c r="C892" s="206"/>
      <c r="D892" s="202" t="s">
        <v>161</v>
      </c>
      <c r="E892" s="207" t="s">
        <v>21</v>
      </c>
      <c r="F892" s="208" t="s">
        <v>1586</v>
      </c>
      <c r="G892" s="206"/>
      <c r="H892" s="209">
        <v>0.54</v>
      </c>
      <c r="I892" s="210"/>
      <c r="J892" s="206"/>
      <c r="K892" s="206"/>
      <c r="L892" s="211"/>
      <c r="M892" s="212"/>
      <c r="N892" s="213"/>
      <c r="O892" s="213"/>
      <c r="P892" s="213"/>
      <c r="Q892" s="213"/>
      <c r="R892" s="213"/>
      <c r="S892" s="213"/>
      <c r="T892" s="214"/>
      <c r="AT892" s="215" t="s">
        <v>161</v>
      </c>
      <c r="AU892" s="215" t="s">
        <v>81</v>
      </c>
      <c r="AV892" s="11" t="s">
        <v>81</v>
      </c>
      <c r="AW892" s="11" t="s">
        <v>35</v>
      </c>
      <c r="AX892" s="11" t="s">
        <v>71</v>
      </c>
      <c r="AY892" s="215" t="s">
        <v>150</v>
      </c>
    </row>
    <row r="893" spans="2:65" s="12" customFormat="1">
      <c r="B893" s="226"/>
      <c r="C893" s="227"/>
      <c r="D893" s="202" t="s">
        <v>161</v>
      </c>
      <c r="E893" s="228" t="s">
        <v>21</v>
      </c>
      <c r="F893" s="229" t="s">
        <v>234</v>
      </c>
      <c r="G893" s="227"/>
      <c r="H893" s="230">
        <v>28.14</v>
      </c>
      <c r="I893" s="231"/>
      <c r="J893" s="227"/>
      <c r="K893" s="227"/>
      <c r="L893" s="232"/>
      <c r="M893" s="233"/>
      <c r="N893" s="234"/>
      <c r="O893" s="234"/>
      <c r="P893" s="234"/>
      <c r="Q893" s="234"/>
      <c r="R893" s="234"/>
      <c r="S893" s="234"/>
      <c r="T893" s="235"/>
      <c r="AT893" s="236" t="s">
        <v>161</v>
      </c>
      <c r="AU893" s="236" t="s">
        <v>81</v>
      </c>
      <c r="AV893" s="12" t="s">
        <v>157</v>
      </c>
      <c r="AW893" s="12" t="s">
        <v>35</v>
      </c>
      <c r="AX893" s="12" t="s">
        <v>79</v>
      </c>
      <c r="AY893" s="236" t="s">
        <v>150</v>
      </c>
    </row>
    <row r="894" spans="2:65" s="1" customFormat="1" ht="14.45" customHeight="1">
      <c r="B894" s="39"/>
      <c r="C894" s="216" t="s">
        <v>1587</v>
      </c>
      <c r="D894" s="216" t="s">
        <v>206</v>
      </c>
      <c r="E894" s="217" t="s">
        <v>1588</v>
      </c>
      <c r="F894" s="218" t="s">
        <v>1589</v>
      </c>
      <c r="G894" s="219" t="s">
        <v>155</v>
      </c>
      <c r="H894" s="220">
        <v>28.14</v>
      </c>
      <c r="I894" s="221"/>
      <c r="J894" s="222">
        <f>ROUND(I894*H894,2)</f>
        <v>0</v>
      </c>
      <c r="K894" s="218" t="s">
        <v>21</v>
      </c>
      <c r="L894" s="223"/>
      <c r="M894" s="224" t="s">
        <v>21</v>
      </c>
      <c r="N894" s="225" t="s">
        <v>42</v>
      </c>
      <c r="O894" s="40"/>
      <c r="P894" s="199">
        <f>O894*H894</f>
        <v>0</v>
      </c>
      <c r="Q894" s="199">
        <v>7.4999999999999997E-3</v>
      </c>
      <c r="R894" s="199">
        <f>Q894*H894</f>
        <v>0.21104999999999999</v>
      </c>
      <c r="S894" s="199">
        <v>0</v>
      </c>
      <c r="T894" s="200">
        <f>S894*H894</f>
        <v>0</v>
      </c>
      <c r="AR894" s="22" t="s">
        <v>348</v>
      </c>
      <c r="AT894" s="22" t="s">
        <v>206</v>
      </c>
      <c r="AU894" s="22" t="s">
        <v>81</v>
      </c>
      <c r="AY894" s="22" t="s">
        <v>150</v>
      </c>
      <c r="BE894" s="201">
        <f>IF(N894="základní",J894,0)</f>
        <v>0</v>
      </c>
      <c r="BF894" s="201">
        <f>IF(N894="snížená",J894,0)</f>
        <v>0</v>
      </c>
      <c r="BG894" s="201">
        <f>IF(N894="zákl. přenesená",J894,0)</f>
        <v>0</v>
      </c>
      <c r="BH894" s="201">
        <f>IF(N894="sníž. přenesená",J894,0)</f>
        <v>0</v>
      </c>
      <c r="BI894" s="201">
        <f>IF(N894="nulová",J894,0)</f>
        <v>0</v>
      </c>
      <c r="BJ894" s="22" t="s">
        <v>79</v>
      </c>
      <c r="BK894" s="201">
        <f>ROUND(I894*H894,2)</f>
        <v>0</v>
      </c>
      <c r="BL894" s="22" t="s">
        <v>246</v>
      </c>
      <c r="BM894" s="22" t="s">
        <v>1590</v>
      </c>
    </row>
    <row r="895" spans="2:65" s="1" customFormat="1">
      <c r="B895" s="39"/>
      <c r="C895" s="61"/>
      <c r="D895" s="202" t="s">
        <v>159</v>
      </c>
      <c r="E895" s="61"/>
      <c r="F895" s="203" t="s">
        <v>1589</v>
      </c>
      <c r="G895" s="61"/>
      <c r="H895" s="61"/>
      <c r="I895" s="161"/>
      <c r="J895" s="61"/>
      <c r="K895" s="61"/>
      <c r="L895" s="59"/>
      <c r="M895" s="237"/>
      <c r="N895" s="238"/>
      <c r="O895" s="238"/>
      <c r="P895" s="238"/>
      <c r="Q895" s="238"/>
      <c r="R895" s="238"/>
      <c r="S895" s="238"/>
      <c r="T895" s="239"/>
      <c r="AT895" s="22" t="s">
        <v>159</v>
      </c>
      <c r="AU895" s="22" t="s">
        <v>81</v>
      </c>
    </row>
    <row r="896" spans="2:65" s="1" customFormat="1" ht="6.95" customHeight="1">
      <c r="B896" s="54"/>
      <c r="C896" s="55"/>
      <c r="D896" s="55"/>
      <c r="E896" s="55"/>
      <c r="F896" s="55"/>
      <c r="G896" s="55"/>
      <c r="H896" s="55"/>
      <c r="I896" s="137"/>
      <c r="J896" s="55"/>
      <c r="K896" s="55"/>
      <c r="L896" s="59"/>
    </row>
  </sheetData>
  <sheetProtection algorithmName="SHA-512" hashValue="czy/PtpVFwqtf+fsB6pUaiO/Cg92lFx42HRbZZU8IaqKcPxZ7nxD/HTy1Y3o7T4TGBeKDv+Tia4D+MUbxAKRvQ==" saltValue="XmkHCDzR2xhUcZAWG1EVQX4aWCNmI0ox3zkiFoyT5frfyPNyB/i2Sm1+s7HoU9dYm6tEpXYfrosK2GU/HUXdYw==" spinCount="100000" sheet="1" objects="1" scenarios="1" formatColumns="0" formatRows="0" autoFilter="0"/>
  <autoFilter ref="C102:K895"/>
  <mergeCells count="10">
    <mergeCell ref="J51:J52"/>
    <mergeCell ref="E93:H93"/>
    <mergeCell ref="E95:H95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102" display="3) Soupis prací"/>
    <hyperlink ref="L1:V1" location="'Rekapitulace stavby'!C2" display="Rekapitulace stavby"/>
  </hyperlinks>
  <pageMargins left="0.58333330000000005" right="0.35" top="0.58333330000000005" bottom="0.58333330000000005" header="0" footer="0.24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5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94</v>
      </c>
      <c r="G1" s="360" t="s">
        <v>95</v>
      </c>
      <c r="H1" s="360"/>
      <c r="I1" s="113"/>
      <c r="J1" s="112" t="s">
        <v>96</v>
      </c>
      <c r="K1" s="111" t="s">
        <v>97</v>
      </c>
      <c r="L1" s="112" t="s">
        <v>98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2" t="s">
        <v>84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61" t="str">
        <f>'Rekapitulace stavby'!K6</f>
        <v>Snížení energetické náročnosti obj. ŠD č.p. 355</v>
      </c>
      <c r="F7" s="362"/>
      <c r="G7" s="362"/>
      <c r="H7" s="362"/>
      <c r="I7" s="115"/>
      <c r="J7" s="27"/>
      <c r="K7" s="29"/>
    </row>
    <row r="8" spans="1:70" s="1" customFormat="1" ht="15">
      <c r="B8" s="39"/>
      <c r="C8" s="40"/>
      <c r="D8" s="35" t="s">
        <v>100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1591</v>
      </c>
      <c r="F9" s="364"/>
      <c r="G9" s="364"/>
      <c r="H9" s="364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1592</v>
      </c>
      <c r="G12" s="40"/>
      <c r="H12" s="40"/>
      <c r="I12" s="117" t="s">
        <v>25</v>
      </c>
      <c r="J12" s="118" t="str">
        <f>'Rekapitulace stavby'!AN8</f>
        <v>13. 11. 2018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Město N. Bor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R. Voce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32" t="s">
        <v>21</v>
      </c>
      <c r="F24" s="332"/>
      <c r="G24" s="332"/>
      <c r="H24" s="33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ROUND(SUM(BE76:BE114), 2)</f>
        <v>0</v>
      </c>
      <c r="G30" s="40"/>
      <c r="H30" s="40"/>
      <c r="I30" s="129">
        <v>0.21</v>
      </c>
      <c r="J30" s="128">
        <f>ROUND(ROUND((SUM(BE76:BE114)),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ROUND(SUM(BF76:BF114), 2)</f>
        <v>0</v>
      </c>
      <c r="G31" s="40"/>
      <c r="H31" s="40"/>
      <c r="I31" s="129">
        <v>0.15</v>
      </c>
      <c r="J31" s="128">
        <f>ROUND(ROUND((SUM(BF76:BF114)),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ROUND(SUM(BG76:BG114),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ROUND(SUM(BH76:BH114),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ROUND(SUM(BI76:BI114),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61" t="str">
        <f>E7</f>
        <v>Snížení energetické náročnosti obj. ŠD č.p. 355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100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63" t="str">
        <f>E9</f>
        <v>02 - Ochrana před bleskem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13. 11. 2018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N. Bor</v>
      </c>
      <c r="G51" s="40"/>
      <c r="H51" s="40"/>
      <c r="I51" s="117" t="s">
        <v>33</v>
      </c>
      <c r="J51" s="332" t="str">
        <f>E21</f>
        <v>R. Voce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5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J76</f>
        <v>0</v>
      </c>
      <c r="K56" s="43"/>
      <c r="AU56" s="22" t="s">
        <v>106</v>
      </c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16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37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8"/>
      <c r="L62" s="59"/>
    </row>
    <row r="63" spans="2:47" s="1" customFormat="1" ht="36.950000000000003" customHeight="1">
      <c r="B63" s="39"/>
      <c r="C63" s="60" t="s">
        <v>134</v>
      </c>
      <c r="D63" s="61"/>
      <c r="E63" s="61"/>
      <c r="F63" s="61"/>
      <c r="G63" s="61"/>
      <c r="H63" s="61"/>
      <c r="I63" s="161"/>
      <c r="J63" s="61"/>
      <c r="K63" s="61"/>
      <c r="L63" s="59"/>
    </row>
    <row r="64" spans="2:47" s="1" customFormat="1" ht="6.95" customHeight="1">
      <c r="B64" s="39"/>
      <c r="C64" s="61"/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14.45" customHeight="1">
      <c r="B65" s="39"/>
      <c r="C65" s="63" t="s">
        <v>18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>
      <c r="B66" s="39"/>
      <c r="C66" s="61"/>
      <c r="D66" s="61"/>
      <c r="E66" s="357" t="str">
        <f>E7</f>
        <v>Snížení energetické náročnosti obj. ŠD č.p. 355</v>
      </c>
      <c r="F66" s="358"/>
      <c r="G66" s="358"/>
      <c r="H66" s="358"/>
      <c r="I66" s="161"/>
      <c r="J66" s="61"/>
      <c r="K66" s="61"/>
      <c r="L66" s="59"/>
    </row>
    <row r="67" spans="2:65" s="1" customFormat="1" ht="14.45" customHeight="1">
      <c r="B67" s="39"/>
      <c r="C67" s="63" t="s">
        <v>100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5" s="1" customFormat="1" ht="16.149999999999999" customHeight="1">
      <c r="B68" s="39"/>
      <c r="C68" s="61"/>
      <c r="D68" s="61"/>
      <c r="E68" s="352" t="str">
        <f>E9</f>
        <v>02 - Ochrana před bleskem</v>
      </c>
      <c r="F68" s="359"/>
      <c r="G68" s="359"/>
      <c r="H68" s="359"/>
      <c r="I68" s="161"/>
      <c r="J68" s="61"/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65" s="1" customFormat="1" ht="18" customHeight="1">
      <c r="B70" s="39"/>
      <c r="C70" s="63" t="s">
        <v>23</v>
      </c>
      <c r="D70" s="61"/>
      <c r="E70" s="61"/>
      <c r="F70" s="162" t="str">
        <f>F12</f>
        <v xml:space="preserve"> </v>
      </c>
      <c r="G70" s="61"/>
      <c r="H70" s="61"/>
      <c r="I70" s="163" t="s">
        <v>25</v>
      </c>
      <c r="J70" s="71" t="str">
        <f>IF(J12="","",J12)</f>
        <v>13. 11. 2018</v>
      </c>
      <c r="K70" s="61"/>
      <c r="L70" s="59"/>
    </row>
    <row r="71" spans="2:65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5" s="1" customFormat="1" ht="15">
      <c r="B72" s="39"/>
      <c r="C72" s="63" t="s">
        <v>27</v>
      </c>
      <c r="D72" s="61"/>
      <c r="E72" s="61"/>
      <c r="F72" s="162" t="str">
        <f>E15</f>
        <v>Město N. Bor</v>
      </c>
      <c r="G72" s="61"/>
      <c r="H72" s="61"/>
      <c r="I72" s="163" t="s">
        <v>33</v>
      </c>
      <c r="J72" s="162" t="str">
        <f>E21</f>
        <v>R. Voce</v>
      </c>
      <c r="K72" s="61"/>
      <c r="L72" s="59"/>
    </row>
    <row r="73" spans="2:65" s="1" customFormat="1" ht="14.45" customHeight="1">
      <c r="B73" s="39"/>
      <c r="C73" s="63" t="s">
        <v>31</v>
      </c>
      <c r="D73" s="61"/>
      <c r="E73" s="61"/>
      <c r="F73" s="162" t="str">
        <f>IF(E18="","",E18)</f>
        <v/>
      </c>
      <c r="G73" s="61"/>
      <c r="H73" s="61"/>
      <c r="I73" s="161"/>
      <c r="J73" s="61"/>
      <c r="K73" s="61"/>
      <c r="L73" s="59"/>
    </row>
    <row r="74" spans="2:65" s="1" customFormat="1" ht="10.3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5" s="9" customFormat="1" ht="29.25" customHeight="1">
      <c r="B75" s="164"/>
      <c r="C75" s="165" t="s">
        <v>135</v>
      </c>
      <c r="D75" s="166" t="s">
        <v>56</v>
      </c>
      <c r="E75" s="166" t="s">
        <v>52</v>
      </c>
      <c r="F75" s="166" t="s">
        <v>136</v>
      </c>
      <c r="G75" s="166" t="s">
        <v>137</v>
      </c>
      <c r="H75" s="166" t="s">
        <v>138</v>
      </c>
      <c r="I75" s="167" t="s">
        <v>139</v>
      </c>
      <c r="J75" s="166" t="s">
        <v>104</v>
      </c>
      <c r="K75" s="168" t="s">
        <v>140</v>
      </c>
      <c r="L75" s="169"/>
      <c r="M75" s="79" t="s">
        <v>141</v>
      </c>
      <c r="N75" s="80" t="s">
        <v>41</v>
      </c>
      <c r="O75" s="80" t="s">
        <v>142</v>
      </c>
      <c r="P75" s="80" t="s">
        <v>143</v>
      </c>
      <c r="Q75" s="80" t="s">
        <v>144</v>
      </c>
      <c r="R75" s="80" t="s">
        <v>145</v>
      </c>
      <c r="S75" s="80" t="s">
        <v>146</v>
      </c>
      <c r="T75" s="81" t="s">
        <v>147</v>
      </c>
    </row>
    <row r="76" spans="2:65" s="1" customFormat="1" ht="29.25" customHeight="1">
      <c r="B76" s="39"/>
      <c r="C76" s="85" t="s">
        <v>105</v>
      </c>
      <c r="D76" s="61"/>
      <c r="E76" s="61"/>
      <c r="F76" s="61"/>
      <c r="G76" s="61"/>
      <c r="H76" s="61"/>
      <c r="I76" s="161"/>
      <c r="J76" s="170">
        <f>BK76</f>
        <v>0</v>
      </c>
      <c r="K76" s="61"/>
      <c r="L76" s="59"/>
      <c r="M76" s="82"/>
      <c r="N76" s="83"/>
      <c r="O76" s="83"/>
      <c r="P76" s="171">
        <f>SUM(P77:P114)</f>
        <v>0</v>
      </c>
      <c r="Q76" s="83"/>
      <c r="R76" s="171">
        <f>SUM(R77:R114)</f>
        <v>0</v>
      </c>
      <c r="S76" s="83"/>
      <c r="T76" s="172">
        <f>SUM(T77:T114)</f>
        <v>0</v>
      </c>
      <c r="AT76" s="22" t="s">
        <v>70</v>
      </c>
      <c r="AU76" s="22" t="s">
        <v>106</v>
      </c>
      <c r="BK76" s="173">
        <f>SUM(BK77:BK114)</f>
        <v>0</v>
      </c>
    </row>
    <row r="77" spans="2:65" s="1" customFormat="1" ht="14.45" customHeight="1">
      <c r="B77" s="39"/>
      <c r="C77" s="190" t="s">
        <v>71</v>
      </c>
      <c r="D77" s="190" t="s">
        <v>152</v>
      </c>
      <c r="E77" s="191" t="s">
        <v>1593</v>
      </c>
      <c r="F77" s="192" t="s">
        <v>1594</v>
      </c>
      <c r="G77" s="193" t="s">
        <v>336</v>
      </c>
      <c r="H77" s="194">
        <v>97</v>
      </c>
      <c r="I77" s="195"/>
      <c r="J77" s="196">
        <f>ROUND(I77*H77,2)</f>
        <v>0</v>
      </c>
      <c r="K77" s="192" t="s">
        <v>21</v>
      </c>
      <c r="L77" s="59"/>
      <c r="M77" s="197" t="s">
        <v>21</v>
      </c>
      <c r="N77" s="198" t="s">
        <v>42</v>
      </c>
      <c r="O77" s="40"/>
      <c r="P77" s="199">
        <f>O77*H77</f>
        <v>0</v>
      </c>
      <c r="Q77" s="199">
        <v>0</v>
      </c>
      <c r="R77" s="199">
        <f>Q77*H77</f>
        <v>0</v>
      </c>
      <c r="S77" s="199">
        <v>0</v>
      </c>
      <c r="T77" s="200">
        <f>S77*H77</f>
        <v>0</v>
      </c>
      <c r="AR77" s="22" t="s">
        <v>157</v>
      </c>
      <c r="AT77" s="22" t="s">
        <v>152</v>
      </c>
      <c r="AU77" s="22" t="s">
        <v>71</v>
      </c>
      <c r="AY77" s="22" t="s">
        <v>150</v>
      </c>
      <c r="BE77" s="201">
        <f>IF(N77="základní",J77,0)</f>
        <v>0</v>
      </c>
      <c r="BF77" s="201">
        <f>IF(N77="snížená",J77,0)</f>
        <v>0</v>
      </c>
      <c r="BG77" s="201">
        <f>IF(N77="zákl. přenesená",J77,0)</f>
        <v>0</v>
      </c>
      <c r="BH77" s="201">
        <f>IF(N77="sníž. přenesená",J77,0)</f>
        <v>0</v>
      </c>
      <c r="BI77" s="201">
        <f>IF(N77="nulová",J77,0)</f>
        <v>0</v>
      </c>
      <c r="BJ77" s="22" t="s">
        <v>79</v>
      </c>
      <c r="BK77" s="201">
        <f>ROUND(I77*H77,2)</f>
        <v>0</v>
      </c>
      <c r="BL77" s="22" t="s">
        <v>157</v>
      </c>
      <c r="BM77" s="22" t="s">
        <v>81</v>
      </c>
    </row>
    <row r="78" spans="2:65" s="1" customFormat="1">
      <c r="B78" s="39"/>
      <c r="C78" s="61"/>
      <c r="D78" s="202" t="s">
        <v>159</v>
      </c>
      <c r="E78" s="61"/>
      <c r="F78" s="203" t="s">
        <v>1594</v>
      </c>
      <c r="G78" s="61"/>
      <c r="H78" s="61"/>
      <c r="I78" s="161"/>
      <c r="J78" s="61"/>
      <c r="K78" s="61"/>
      <c r="L78" s="59"/>
      <c r="M78" s="204"/>
      <c r="N78" s="40"/>
      <c r="O78" s="40"/>
      <c r="P78" s="40"/>
      <c r="Q78" s="40"/>
      <c r="R78" s="40"/>
      <c r="S78" s="40"/>
      <c r="T78" s="76"/>
      <c r="AT78" s="22" t="s">
        <v>159</v>
      </c>
      <c r="AU78" s="22" t="s">
        <v>71</v>
      </c>
    </row>
    <row r="79" spans="2:65" s="1" customFormat="1" ht="14.45" customHeight="1">
      <c r="B79" s="39"/>
      <c r="C79" s="190" t="s">
        <v>71</v>
      </c>
      <c r="D79" s="190" t="s">
        <v>152</v>
      </c>
      <c r="E79" s="191" t="s">
        <v>1595</v>
      </c>
      <c r="F79" s="192" t="s">
        <v>1596</v>
      </c>
      <c r="G79" s="193" t="s">
        <v>1597</v>
      </c>
      <c r="H79" s="194">
        <v>21</v>
      </c>
      <c r="I79" s="195"/>
      <c r="J79" s="196">
        <f>ROUND(I79*H79,2)</f>
        <v>0</v>
      </c>
      <c r="K79" s="192" t="s">
        <v>21</v>
      </c>
      <c r="L79" s="59"/>
      <c r="M79" s="197" t="s">
        <v>21</v>
      </c>
      <c r="N79" s="198" t="s">
        <v>42</v>
      </c>
      <c r="O79" s="40"/>
      <c r="P79" s="199">
        <f>O79*H79</f>
        <v>0</v>
      </c>
      <c r="Q79" s="199">
        <v>0</v>
      </c>
      <c r="R79" s="199">
        <f>Q79*H79</f>
        <v>0</v>
      </c>
      <c r="S79" s="199">
        <v>0</v>
      </c>
      <c r="T79" s="200">
        <f>S79*H79</f>
        <v>0</v>
      </c>
      <c r="AR79" s="22" t="s">
        <v>157</v>
      </c>
      <c r="AT79" s="22" t="s">
        <v>152</v>
      </c>
      <c r="AU79" s="22" t="s">
        <v>71</v>
      </c>
      <c r="AY79" s="22" t="s">
        <v>150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22" t="s">
        <v>79</v>
      </c>
      <c r="BK79" s="201">
        <f>ROUND(I79*H79,2)</f>
        <v>0</v>
      </c>
      <c r="BL79" s="22" t="s">
        <v>157</v>
      </c>
      <c r="BM79" s="22" t="s">
        <v>157</v>
      </c>
    </row>
    <row r="80" spans="2:65" s="1" customFormat="1">
      <c r="B80" s="39"/>
      <c r="C80" s="61"/>
      <c r="D80" s="202" t="s">
        <v>159</v>
      </c>
      <c r="E80" s="61"/>
      <c r="F80" s="203" t="s">
        <v>1596</v>
      </c>
      <c r="G80" s="61"/>
      <c r="H80" s="61"/>
      <c r="I80" s="161"/>
      <c r="J80" s="61"/>
      <c r="K80" s="61"/>
      <c r="L80" s="59"/>
      <c r="M80" s="204"/>
      <c r="N80" s="40"/>
      <c r="O80" s="40"/>
      <c r="P80" s="40"/>
      <c r="Q80" s="40"/>
      <c r="R80" s="40"/>
      <c r="S80" s="40"/>
      <c r="T80" s="76"/>
      <c r="AT80" s="22" t="s">
        <v>159</v>
      </c>
      <c r="AU80" s="22" t="s">
        <v>71</v>
      </c>
    </row>
    <row r="81" spans="2:65" s="1" customFormat="1" ht="14.45" customHeight="1">
      <c r="B81" s="39"/>
      <c r="C81" s="190" t="s">
        <v>71</v>
      </c>
      <c r="D81" s="190" t="s">
        <v>152</v>
      </c>
      <c r="E81" s="191" t="s">
        <v>1598</v>
      </c>
      <c r="F81" s="192" t="s">
        <v>1599</v>
      </c>
      <c r="G81" s="193" t="s">
        <v>1597</v>
      </c>
      <c r="H81" s="194">
        <v>6</v>
      </c>
      <c r="I81" s="195"/>
      <c r="J81" s="196">
        <f>ROUND(I81*H81,2)</f>
        <v>0</v>
      </c>
      <c r="K81" s="192" t="s">
        <v>21</v>
      </c>
      <c r="L81" s="59"/>
      <c r="M81" s="197" t="s">
        <v>21</v>
      </c>
      <c r="N81" s="198" t="s">
        <v>42</v>
      </c>
      <c r="O81" s="40"/>
      <c r="P81" s="199">
        <f>O81*H81</f>
        <v>0</v>
      </c>
      <c r="Q81" s="199">
        <v>0</v>
      </c>
      <c r="R81" s="199">
        <f>Q81*H81</f>
        <v>0</v>
      </c>
      <c r="S81" s="199">
        <v>0</v>
      </c>
      <c r="T81" s="200">
        <f>S81*H81</f>
        <v>0</v>
      </c>
      <c r="AR81" s="22" t="s">
        <v>157</v>
      </c>
      <c r="AT81" s="22" t="s">
        <v>152</v>
      </c>
      <c r="AU81" s="22" t="s">
        <v>71</v>
      </c>
      <c r="AY81" s="22" t="s">
        <v>150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2" t="s">
        <v>79</v>
      </c>
      <c r="BK81" s="201">
        <f>ROUND(I81*H81,2)</f>
        <v>0</v>
      </c>
      <c r="BL81" s="22" t="s">
        <v>157</v>
      </c>
      <c r="BM81" s="22" t="s">
        <v>184</v>
      </c>
    </row>
    <row r="82" spans="2:65" s="1" customFormat="1">
      <c r="B82" s="39"/>
      <c r="C82" s="61"/>
      <c r="D82" s="202" t="s">
        <v>159</v>
      </c>
      <c r="E82" s="61"/>
      <c r="F82" s="203" t="s">
        <v>1599</v>
      </c>
      <c r="G82" s="61"/>
      <c r="H82" s="61"/>
      <c r="I82" s="161"/>
      <c r="J82" s="61"/>
      <c r="K82" s="61"/>
      <c r="L82" s="59"/>
      <c r="M82" s="204"/>
      <c r="N82" s="40"/>
      <c r="O82" s="40"/>
      <c r="P82" s="40"/>
      <c r="Q82" s="40"/>
      <c r="R82" s="40"/>
      <c r="S82" s="40"/>
      <c r="T82" s="76"/>
      <c r="AT82" s="22" t="s">
        <v>159</v>
      </c>
      <c r="AU82" s="22" t="s">
        <v>71</v>
      </c>
    </row>
    <row r="83" spans="2:65" s="1" customFormat="1" ht="14.45" customHeight="1">
      <c r="B83" s="39"/>
      <c r="C83" s="190" t="s">
        <v>71</v>
      </c>
      <c r="D83" s="190" t="s">
        <v>152</v>
      </c>
      <c r="E83" s="191" t="s">
        <v>1600</v>
      </c>
      <c r="F83" s="192" t="s">
        <v>1601</v>
      </c>
      <c r="G83" s="193" t="s">
        <v>1597</v>
      </c>
      <c r="H83" s="194">
        <v>20</v>
      </c>
      <c r="I83" s="195"/>
      <c r="J83" s="196">
        <f>ROUND(I83*H83,2)</f>
        <v>0</v>
      </c>
      <c r="K83" s="192" t="s">
        <v>21</v>
      </c>
      <c r="L83" s="59"/>
      <c r="M83" s="197" t="s">
        <v>21</v>
      </c>
      <c r="N83" s="198" t="s">
        <v>42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157</v>
      </c>
      <c r="AT83" s="22" t="s">
        <v>152</v>
      </c>
      <c r="AU83" s="22" t="s">
        <v>71</v>
      </c>
      <c r="AY83" s="22" t="s">
        <v>150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79</v>
      </c>
      <c r="BK83" s="201">
        <f>ROUND(I83*H83,2)</f>
        <v>0</v>
      </c>
      <c r="BL83" s="22" t="s">
        <v>157</v>
      </c>
      <c r="BM83" s="22" t="s">
        <v>194</v>
      </c>
    </row>
    <row r="84" spans="2:65" s="1" customFormat="1">
      <c r="B84" s="39"/>
      <c r="C84" s="61"/>
      <c r="D84" s="202" t="s">
        <v>159</v>
      </c>
      <c r="E84" s="61"/>
      <c r="F84" s="203" t="s">
        <v>1601</v>
      </c>
      <c r="G84" s="61"/>
      <c r="H84" s="61"/>
      <c r="I84" s="161"/>
      <c r="J84" s="61"/>
      <c r="K84" s="61"/>
      <c r="L84" s="59"/>
      <c r="M84" s="204"/>
      <c r="N84" s="40"/>
      <c r="O84" s="40"/>
      <c r="P84" s="40"/>
      <c r="Q84" s="40"/>
      <c r="R84" s="40"/>
      <c r="S84" s="40"/>
      <c r="T84" s="76"/>
      <c r="AT84" s="22" t="s">
        <v>159</v>
      </c>
      <c r="AU84" s="22" t="s">
        <v>71</v>
      </c>
    </row>
    <row r="85" spans="2:65" s="1" customFormat="1" ht="14.45" customHeight="1">
      <c r="B85" s="39"/>
      <c r="C85" s="190" t="s">
        <v>71</v>
      </c>
      <c r="D85" s="190" t="s">
        <v>152</v>
      </c>
      <c r="E85" s="191" t="s">
        <v>1602</v>
      </c>
      <c r="F85" s="192" t="s">
        <v>1603</v>
      </c>
      <c r="G85" s="193" t="s">
        <v>1597</v>
      </c>
      <c r="H85" s="194">
        <v>5</v>
      </c>
      <c r="I85" s="195"/>
      <c r="J85" s="196">
        <f>ROUND(I85*H85,2)</f>
        <v>0</v>
      </c>
      <c r="K85" s="192" t="s">
        <v>21</v>
      </c>
      <c r="L85" s="59"/>
      <c r="M85" s="197" t="s">
        <v>21</v>
      </c>
      <c r="N85" s="198" t="s">
        <v>42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157</v>
      </c>
      <c r="AT85" s="22" t="s">
        <v>152</v>
      </c>
      <c r="AU85" s="22" t="s">
        <v>71</v>
      </c>
      <c r="AY85" s="22" t="s">
        <v>150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79</v>
      </c>
      <c r="BK85" s="201">
        <f>ROUND(I85*H85,2)</f>
        <v>0</v>
      </c>
      <c r="BL85" s="22" t="s">
        <v>157</v>
      </c>
      <c r="BM85" s="22" t="s">
        <v>205</v>
      </c>
    </row>
    <row r="86" spans="2:65" s="1" customFormat="1">
      <c r="B86" s="39"/>
      <c r="C86" s="61"/>
      <c r="D86" s="202" t="s">
        <v>159</v>
      </c>
      <c r="E86" s="61"/>
      <c r="F86" s="203" t="s">
        <v>1603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2" t="s">
        <v>159</v>
      </c>
      <c r="AU86" s="22" t="s">
        <v>71</v>
      </c>
    </row>
    <row r="87" spans="2:65" s="1" customFormat="1" ht="14.45" customHeight="1">
      <c r="B87" s="39"/>
      <c r="C87" s="190" t="s">
        <v>71</v>
      </c>
      <c r="D87" s="190" t="s">
        <v>152</v>
      </c>
      <c r="E87" s="191" t="s">
        <v>1604</v>
      </c>
      <c r="F87" s="192" t="s">
        <v>1605</v>
      </c>
      <c r="G87" s="193" t="s">
        <v>1597</v>
      </c>
      <c r="H87" s="194">
        <v>8</v>
      </c>
      <c r="I87" s="195"/>
      <c r="J87" s="196">
        <f>ROUND(I87*H87,2)</f>
        <v>0</v>
      </c>
      <c r="K87" s="192" t="s">
        <v>21</v>
      </c>
      <c r="L87" s="59"/>
      <c r="M87" s="197" t="s">
        <v>21</v>
      </c>
      <c r="N87" s="198" t="s">
        <v>42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157</v>
      </c>
      <c r="AT87" s="22" t="s">
        <v>152</v>
      </c>
      <c r="AU87" s="22" t="s">
        <v>71</v>
      </c>
      <c r="AY87" s="22" t="s">
        <v>150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79</v>
      </c>
      <c r="BK87" s="201">
        <f>ROUND(I87*H87,2)</f>
        <v>0</v>
      </c>
      <c r="BL87" s="22" t="s">
        <v>157</v>
      </c>
      <c r="BM87" s="22" t="s">
        <v>218</v>
      </c>
    </row>
    <row r="88" spans="2:65" s="1" customFormat="1">
      <c r="B88" s="39"/>
      <c r="C88" s="61"/>
      <c r="D88" s="202" t="s">
        <v>159</v>
      </c>
      <c r="E88" s="61"/>
      <c r="F88" s="203" t="s">
        <v>1605</v>
      </c>
      <c r="G88" s="61"/>
      <c r="H88" s="61"/>
      <c r="I88" s="161"/>
      <c r="J88" s="61"/>
      <c r="K88" s="61"/>
      <c r="L88" s="59"/>
      <c r="M88" s="204"/>
      <c r="N88" s="40"/>
      <c r="O88" s="40"/>
      <c r="P88" s="40"/>
      <c r="Q88" s="40"/>
      <c r="R88" s="40"/>
      <c r="S88" s="40"/>
      <c r="T88" s="76"/>
      <c r="AT88" s="22" t="s">
        <v>159</v>
      </c>
      <c r="AU88" s="22" t="s">
        <v>71</v>
      </c>
    </row>
    <row r="89" spans="2:65" s="1" customFormat="1" ht="14.45" customHeight="1">
      <c r="B89" s="39"/>
      <c r="C89" s="190" t="s">
        <v>71</v>
      </c>
      <c r="D89" s="190" t="s">
        <v>152</v>
      </c>
      <c r="E89" s="191" t="s">
        <v>1606</v>
      </c>
      <c r="F89" s="192" t="s">
        <v>1607</v>
      </c>
      <c r="G89" s="193" t="s">
        <v>1597</v>
      </c>
      <c r="H89" s="194">
        <v>3</v>
      </c>
      <c r="I89" s="195"/>
      <c r="J89" s="196">
        <f>ROUND(I89*H89,2)</f>
        <v>0</v>
      </c>
      <c r="K89" s="192" t="s">
        <v>21</v>
      </c>
      <c r="L89" s="59"/>
      <c r="M89" s="197" t="s">
        <v>21</v>
      </c>
      <c r="N89" s="198" t="s">
        <v>42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157</v>
      </c>
      <c r="AT89" s="22" t="s">
        <v>152</v>
      </c>
      <c r="AU89" s="22" t="s">
        <v>71</v>
      </c>
      <c r="AY89" s="22" t="s">
        <v>150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79</v>
      </c>
      <c r="BK89" s="201">
        <f>ROUND(I89*H89,2)</f>
        <v>0</v>
      </c>
      <c r="BL89" s="22" t="s">
        <v>157</v>
      </c>
      <c r="BM89" s="22" t="s">
        <v>236</v>
      </c>
    </row>
    <row r="90" spans="2:65" s="1" customFormat="1">
      <c r="B90" s="39"/>
      <c r="C90" s="61"/>
      <c r="D90" s="202" t="s">
        <v>159</v>
      </c>
      <c r="E90" s="61"/>
      <c r="F90" s="203" t="s">
        <v>1607</v>
      </c>
      <c r="G90" s="61"/>
      <c r="H90" s="61"/>
      <c r="I90" s="161"/>
      <c r="J90" s="61"/>
      <c r="K90" s="61"/>
      <c r="L90" s="59"/>
      <c r="M90" s="204"/>
      <c r="N90" s="40"/>
      <c r="O90" s="40"/>
      <c r="P90" s="40"/>
      <c r="Q90" s="40"/>
      <c r="R90" s="40"/>
      <c r="S90" s="40"/>
      <c r="T90" s="76"/>
      <c r="AT90" s="22" t="s">
        <v>159</v>
      </c>
      <c r="AU90" s="22" t="s">
        <v>71</v>
      </c>
    </row>
    <row r="91" spans="2:65" s="1" customFormat="1" ht="14.45" customHeight="1">
      <c r="B91" s="39"/>
      <c r="C91" s="190" t="s">
        <v>71</v>
      </c>
      <c r="D91" s="190" t="s">
        <v>152</v>
      </c>
      <c r="E91" s="191" t="s">
        <v>1608</v>
      </c>
      <c r="F91" s="192" t="s">
        <v>1609</v>
      </c>
      <c r="G91" s="193" t="s">
        <v>1597</v>
      </c>
      <c r="H91" s="194">
        <v>27</v>
      </c>
      <c r="I91" s="195"/>
      <c r="J91" s="196">
        <f>ROUND(I91*H91,2)</f>
        <v>0</v>
      </c>
      <c r="K91" s="192" t="s">
        <v>21</v>
      </c>
      <c r="L91" s="59"/>
      <c r="M91" s="197" t="s">
        <v>21</v>
      </c>
      <c r="N91" s="198" t="s">
        <v>42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2" t="s">
        <v>157</v>
      </c>
      <c r="AT91" s="22" t="s">
        <v>152</v>
      </c>
      <c r="AU91" s="22" t="s">
        <v>71</v>
      </c>
      <c r="AY91" s="22" t="s">
        <v>150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79</v>
      </c>
      <c r="BK91" s="201">
        <f>ROUND(I91*H91,2)</f>
        <v>0</v>
      </c>
      <c r="BL91" s="22" t="s">
        <v>157</v>
      </c>
      <c r="BM91" s="22" t="s">
        <v>246</v>
      </c>
    </row>
    <row r="92" spans="2:65" s="1" customFormat="1">
      <c r="B92" s="39"/>
      <c r="C92" s="61"/>
      <c r="D92" s="202" t="s">
        <v>159</v>
      </c>
      <c r="E92" s="61"/>
      <c r="F92" s="203" t="s">
        <v>1609</v>
      </c>
      <c r="G92" s="61"/>
      <c r="H92" s="61"/>
      <c r="I92" s="161"/>
      <c r="J92" s="61"/>
      <c r="K92" s="61"/>
      <c r="L92" s="59"/>
      <c r="M92" s="204"/>
      <c r="N92" s="40"/>
      <c r="O92" s="40"/>
      <c r="P92" s="40"/>
      <c r="Q92" s="40"/>
      <c r="R92" s="40"/>
      <c r="S92" s="40"/>
      <c r="T92" s="76"/>
      <c r="AT92" s="22" t="s">
        <v>159</v>
      </c>
      <c r="AU92" s="22" t="s">
        <v>71</v>
      </c>
    </row>
    <row r="93" spans="2:65" s="1" customFormat="1" ht="14.45" customHeight="1">
      <c r="B93" s="39"/>
      <c r="C93" s="190" t="s">
        <v>71</v>
      </c>
      <c r="D93" s="190" t="s">
        <v>152</v>
      </c>
      <c r="E93" s="191" t="s">
        <v>1610</v>
      </c>
      <c r="F93" s="192" t="s">
        <v>1611</v>
      </c>
      <c r="G93" s="193" t="s">
        <v>1597</v>
      </c>
      <c r="H93" s="194">
        <v>3</v>
      </c>
      <c r="I93" s="195"/>
      <c r="J93" s="196">
        <f>ROUND(I93*H93,2)</f>
        <v>0</v>
      </c>
      <c r="K93" s="192" t="s">
        <v>21</v>
      </c>
      <c r="L93" s="59"/>
      <c r="M93" s="197" t="s">
        <v>21</v>
      </c>
      <c r="N93" s="198" t="s">
        <v>42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157</v>
      </c>
      <c r="AT93" s="22" t="s">
        <v>152</v>
      </c>
      <c r="AU93" s="22" t="s">
        <v>71</v>
      </c>
      <c r="AY93" s="22" t="s">
        <v>150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79</v>
      </c>
      <c r="BK93" s="201">
        <f>ROUND(I93*H93,2)</f>
        <v>0</v>
      </c>
      <c r="BL93" s="22" t="s">
        <v>157</v>
      </c>
      <c r="BM93" s="22" t="s">
        <v>257</v>
      </c>
    </row>
    <row r="94" spans="2:65" s="1" customFormat="1">
      <c r="B94" s="39"/>
      <c r="C94" s="61"/>
      <c r="D94" s="202" t="s">
        <v>159</v>
      </c>
      <c r="E94" s="61"/>
      <c r="F94" s="203" t="s">
        <v>1611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159</v>
      </c>
      <c r="AU94" s="22" t="s">
        <v>71</v>
      </c>
    </row>
    <row r="95" spans="2:65" s="1" customFormat="1" ht="14.45" customHeight="1">
      <c r="B95" s="39"/>
      <c r="C95" s="190" t="s">
        <v>71</v>
      </c>
      <c r="D95" s="190" t="s">
        <v>152</v>
      </c>
      <c r="E95" s="191" t="s">
        <v>1612</v>
      </c>
      <c r="F95" s="192" t="s">
        <v>1613</v>
      </c>
      <c r="G95" s="193" t="s">
        <v>1597</v>
      </c>
      <c r="H95" s="194">
        <v>31</v>
      </c>
      <c r="I95" s="195"/>
      <c r="J95" s="196">
        <f>ROUND(I95*H95,2)</f>
        <v>0</v>
      </c>
      <c r="K95" s="192" t="s">
        <v>21</v>
      </c>
      <c r="L95" s="59"/>
      <c r="M95" s="197" t="s">
        <v>21</v>
      </c>
      <c r="N95" s="198" t="s">
        <v>42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157</v>
      </c>
      <c r="AT95" s="22" t="s">
        <v>152</v>
      </c>
      <c r="AU95" s="22" t="s">
        <v>71</v>
      </c>
      <c r="AY95" s="22" t="s">
        <v>150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79</v>
      </c>
      <c r="BK95" s="201">
        <f>ROUND(I95*H95,2)</f>
        <v>0</v>
      </c>
      <c r="BL95" s="22" t="s">
        <v>157</v>
      </c>
      <c r="BM95" s="22" t="s">
        <v>273</v>
      </c>
    </row>
    <row r="96" spans="2:65" s="1" customFormat="1">
      <c r="B96" s="39"/>
      <c r="C96" s="61"/>
      <c r="D96" s="202" t="s">
        <v>159</v>
      </c>
      <c r="E96" s="61"/>
      <c r="F96" s="203" t="s">
        <v>1613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159</v>
      </c>
      <c r="AU96" s="22" t="s">
        <v>71</v>
      </c>
    </row>
    <row r="97" spans="2:65" s="1" customFormat="1" ht="14.45" customHeight="1">
      <c r="B97" s="39"/>
      <c r="C97" s="190" t="s">
        <v>71</v>
      </c>
      <c r="D97" s="190" t="s">
        <v>152</v>
      </c>
      <c r="E97" s="191" t="s">
        <v>1614</v>
      </c>
      <c r="F97" s="192" t="s">
        <v>1615</v>
      </c>
      <c r="G97" s="193" t="s">
        <v>1597</v>
      </c>
      <c r="H97" s="194">
        <v>27</v>
      </c>
      <c r="I97" s="195"/>
      <c r="J97" s="196">
        <f>ROUND(I97*H97,2)</f>
        <v>0</v>
      </c>
      <c r="K97" s="192" t="s">
        <v>21</v>
      </c>
      <c r="L97" s="59"/>
      <c r="M97" s="197" t="s">
        <v>21</v>
      </c>
      <c r="N97" s="198" t="s">
        <v>42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157</v>
      </c>
      <c r="AT97" s="22" t="s">
        <v>152</v>
      </c>
      <c r="AU97" s="22" t="s">
        <v>71</v>
      </c>
      <c r="AY97" s="22" t="s">
        <v>150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79</v>
      </c>
      <c r="BK97" s="201">
        <f>ROUND(I97*H97,2)</f>
        <v>0</v>
      </c>
      <c r="BL97" s="22" t="s">
        <v>157</v>
      </c>
      <c r="BM97" s="22" t="s">
        <v>283</v>
      </c>
    </row>
    <row r="98" spans="2:65" s="1" customFormat="1">
      <c r="B98" s="39"/>
      <c r="C98" s="61"/>
      <c r="D98" s="202" t="s">
        <v>159</v>
      </c>
      <c r="E98" s="61"/>
      <c r="F98" s="203" t="s">
        <v>1615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159</v>
      </c>
      <c r="AU98" s="22" t="s">
        <v>71</v>
      </c>
    </row>
    <row r="99" spans="2:65" s="1" customFormat="1" ht="14.45" customHeight="1">
      <c r="B99" s="39"/>
      <c r="C99" s="190" t="s">
        <v>71</v>
      </c>
      <c r="D99" s="190" t="s">
        <v>152</v>
      </c>
      <c r="E99" s="191" t="s">
        <v>1616</v>
      </c>
      <c r="F99" s="192" t="s">
        <v>1617</v>
      </c>
      <c r="G99" s="193" t="s">
        <v>1597</v>
      </c>
      <c r="H99" s="194">
        <v>3</v>
      </c>
      <c r="I99" s="195"/>
      <c r="J99" s="196">
        <f>ROUND(I99*H99,2)</f>
        <v>0</v>
      </c>
      <c r="K99" s="192" t="s">
        <v>21</v>
      </c>
      <c r="L99" s="59"/>
      <c r="M99" s="197" t="s">
        <v>21</v>
      </c>
      <c r="N99" s="198" t="s">
        <v>42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157</v>
      </c>
      <c r="AT99" s="22" t="s">
        <v>152</v>
      </c>
      <c r="AU99" s="22" t="s">
        <v>71</v>
      </c>
      <c r="AY99" s="22" t="s">
        <v>150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79</v>
      </c>
      <c r="BK99" s="201">
        <f>ROUND(I99*H99,2)</f>
        <v>0</v>
      </c>
      <c r="BL99" s="22" t="s">
        <v>157</v>
      </c>
      <c r="BM99" s="22" t="s">
        <v>292</v>
      </c>
    </row>
    <row r="100" spans="2:65" s="1" customFormat="1">
      <c r="B100" s="39"/>
      <c r="C100" s="61"/>
      <c r="D100" s="202" t="s">
        <v>159</v>
      </c>
      <c r="E100" s="61"/>
      <c r="F100" s="203" t="s">
        <v>1617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159</v>
      </c>
      <c r="AU100" s="22" t="s">
        <v>71</v>
      </c>
    </row>
    <row r="101" spans="2:65" s="1" customFormat="1" ht="14.45" customHeight="1">
      <c r="B101" s="39"/>
      <c r="C101" s="190" t="s">
        <v>71</v>
      </c>
      <c r="D101" s="190" t="s">
        <v>152</v>
      </c>
      <c r="E101" s="191" t="s">
        <v>1618</v>
      </c>
      <c r="F101" s="192" t="s">
        <v>1619</v>
      </c>
      <c r="G101" s="193" t="s">
        <v>1597</v>
      </c>
      <c r="H101" s="194">
        <v>3</v>
      </c>
      <c r="I101" s="195"/>
      <c r="J101" s="196">
        <f>ROUND(I101*H101,2)</f>
        <v>0</v>
      </c>
      <c r="K101" s="192" t="s">
        <v>21</v>
      </c>
      <c r="L101" s="59"/>
      <c r="M101" s="197" t="s">
        <v>21</v>
      </c>
      <c r="N101" s="198" t="s">
        <v>42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157</v>
      </c>
      <c r="AT101" s="22" t="s">
        <v>152</v>
      </c>
      <c r="AU101" s="22" t="s">
        <v>71</v>
      </c>
      <c r="AY101" s="22" t="s">
        <v>150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79</v>
      </c>
      <c r="BK101" s="201">
        <f>ROUND(I101*H101,2)</f>
        <v>0</v>
      </c>
      <c r="BL101" s="22" t="s">
        <v>157</v>
      </c>
      <c r="BM101" s="22" t="s">
        <v>307</v>
      </c>
    </row>
    <row r="102" spans="2:65" s="1" customFormat="1">
      <c r="B102" s="39"/>
      <c r="C102" s="61"/>
      <c r="D102" s="202" t="s">
        <v>159</v>
      </c>
      <c r="E102" s="61"/>
      <c r="F102" s="203" t="s">
        <v>1619</v>
      </c>
      <c r="G102" s="61"/>
      <c r="H102" s="61"/>
      <c r="I102" s="161"/>
      <c r="J102" s="61"/>
      <c r="K102" s="61"/>
      <c r="L102" s="59"/>
      <c r="M102" s="204"/>
      <c r="N102" s="40"/>
      <c r="O102" s="40"/>
      <c r="P102" s="40"/>
      <c r="Q102" s="40"/>
      <c r="R102" s="40"/>
      <c r="S102" s="40"/>
      <c r="T102" s="76"/>
      <c r="AT102" s="22" t="s">
        <v>159</v>
      </c>
      <c r="AU102" s="22" t="s">
        <v>71</v>
      </c>
    </row>
    <row r="103" spans="2:65" s="1" customFormat="1" ht="14.45" customHeight="1">
      <c r="B103" s="39"/>
      <c r="C103" s="190" t="s">
        <v>71</v>
      </c>
      <c r="D103" s="190" t="s">
        <v>152</v>
      </c>
      <c r="E103" s="191" t="s">
        <v>1620</v>
      </c>
      <c r="F103" s="192" t="s">
        <v>1621</v>
      </c>
      <c r="G103" s="193" t="s">
        <v>1597</v>
      </c>
      <c r="H103" s="194">
        <v>3</v>
      </c>
      <c r="I103" s="195"/>
      <c r="J103" s="196">
        <f>ROUND(I103*H103,2)</f>
        <v>0</v>
      </c>
      <c r="K103" s="192" t="s">
        <v>21</v>
      </c>
      <c r="L103" s="59"/>
      <c r="M103" s="197" t="s">
        <v>21</v>
      </c>
      <c r="N103" s="198" t="s">
        <v>42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157</v>
      </c>
      <c r="AT103" s="22" t="s">
        <v>152</v>
      </c>
      <c r="AU103" s="22" t="s">
        <v>71</v>
      </c>
      <c r="AY103" s="22" t="s">
        <v>150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79</v>
      </c>
      <c r="BK103" s="201">
        <f>ROUND(I103*H103,2)</f>
        <v>0</v>
      </c>
      <c r="BL103" s="22" t="s">
        <v>157</v>
      </c>
      <c r="BM103" s="22" t="s">
        <v>320</v>
      </c>
    </row>
    <row r="104" spans="2:65" s="1" customFormat="1">
      <c r="B104" s="39"/>
      <c r="C104" s="61"/>
      <c r="D104" s="202" t="s">
        <v>159</v>
      </c>
      <c r="E104" s="61"/>
      <c r="F104" s="203" t="s">
        <v>1621</v>
      </c>
      <c r="G104" s="61"/>
      <c r="H104" s="61"/>
      <c r="I104" s="161"/>
      <c r="J104" s="61"/>
      <c r="K104" s="61"/>
      <c r="L104" s="59"/>
      <c r="M104" s="204"/>
      <c r="N104" s="40"/>
      <c r="O104" s="40"/>
      <c r="P104" s="40"/>
      <c r="Q104" s="40"/>
      <c r="R104" s="40"/>
      <c r="S104" s="40"/>
      <c r="T104" s="76"/>
      <c r="AT104" s="22" t="s">
        <v>159</v>
      </c>
      <c r="AU104" s="22" t="s">
        <v>71</v>
      </c>
    </row>
    <row r="105" spans="2:65" s="1" customFormat="1" ht="14.45" customHeight="1">
      <c r="B105" s="39"/>
      <c r="C105" s="190" t="s">
        <v>71</v>
      </c>
      <c r="D105" s="190" t="s">
        <v>152</v>
      </c>
      <c r="E105" s="191" t="s">
        <v>1622</v>
      </c>
      <c r="F105" s="192" t="s">
        <v>1623</v>
      </c>
      <c r="G105" s="193" t="s">
        <v>1597</v>
      </c>
      <c r="H105" s="194">
        <v>3</v>
      </c>
      <c r="I105" s="195"/>
      <c r="J105" s="196">
        <f>ROUND(I105*H105,2)</f>
        <v>0</v>
      </c>
      <c r="K105" s="192" t="s">
        <v>21</v>
      </c>
      <c r="L105" s="59"/>
      <c r="M105" s="197" t="s">
        <v>21</v>
      </c>
      <c r="N105" s="198" t="s">
        <v>42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157</v>
      </c>
      <c r="AT105" s="22" t="s">
        <v>152</v>
      </c>
      <c r="AU105" s="22" t="s">
        <v>71</v>
      </c>
      <c r="AY105" s="22" t="s">
        <v>150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79</v>
      </c>
      <c r="BK105" s="201">
        <f>ROUND(I105*H105,2)</f>
        <v>0</v>
      </c>
      <c r="BL105" s="22" t="s">
        <v>157</v>
      </c>
      <c r="BM105" s="22" t="s">
        <v>333</v>
      </c>
    </row>
    <row r="106" spans="2:65" s="1" customFormat="1">
      <c r="B106" s="39"/>
      <c r="C106" s="61"/>
      <c r="D106" s="202" t="s">
        <v>159</v>
      </c>
      <c r="E106" s="61"/>
      <c r="F106" s="203" t="s">
        <v>1623</v>
      </c>
      <c r="G106" s="61"/>
      <c r="H106" s="61"/>
      <c r="I106" s="161"/>
      <c r="J106" s="61"/>
      <c r="K106" s="61"/>
      <c r="L106" s="59"/>
      <c r="M106" s="204"/>
      <c r="N106" s="40"/>
      <c r="O106" s="40"/>
      <c r="P106" s="40"/>
      <c r="Q106" s="40"/>
      <c r="R106" s="40"/>
      <c r="S106" s="40"/>
      <c r="T106" s="76"/>
      <c r="AT106" s="22" t="s">
        <v>159</v>
      </c>
      <c r="AU106" s="22" t="s">
        <v>71</v>
      </c>
    </row>
    <row r="107" spans="2:65" s="1" customFormat="1" ht="14.45" customHeight="1">
      <c r="B107" s="39"/>
      <c r="C107" s="190" t="s">
        <v>71</v>
      </c>
      <c r="D107" s="190" t="s">
        <v>152</v>
      </c>
      <c r="E107" s="191" t="s">
        <v>1624</v>
      </c>
      <c r="F107" s="192" t="s">
        <v>1625</v>
      </c>
      <c r="G107" s="193" t="s">
        <v>1597</v>
      </c>
      <c r="H107" s="194">
        <v>3</v>
      </c>
      <c r="I107" s="195"/>
      <c r="J107" s="196">
        <f>ROUND(I107*H107,2)</f>
        <v>0</v>
      </c>
      <c r="K107" s="192" t="s">
        <v>21</v>
      </c>
      <c r="L107" s="59"/>
      <c r="M107" s="197" t="s">
        <v>21</v>
      </c>
      <c r="N107" s="198" t="s">
        <v>42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2" t="s">
        <v>157</v>
      </c>
      <c r="AT107" s="22" t="s">
        <v>152</v>
      </c>
      <c r="AU107" s="22" t="s">
        <v>71</v>
      </c>
      <c r="AY107" s="22" t="s">
        <v>150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79</v>
      </c>
      <c r="BK107" s="201">
        <f>ROUND(I107*H107,2)</f>
        <v>0</v>
      </c>
      <c r="BL107" s="22" t="s">
        <v>157</v>
      </c>
      <c r="BM107" s="22" t="s">
        <v>348</v>
      </c>
    </row>
    <row r="108" spans="2:65" s="1" customFormat="1">
      <c r="B108" s="39"/>
      <c r="C108" s="61"/>
      <c r="D108" s="202" t="s">
        <v>159</v>
      </c>
      <c r="E108" s="61"/>
      <c r="F108" s="203" t="s">
        <v>1625</v>
      </c>
      <c r="G108" s="61"/>
      <c r="H108" s="61"/>
      <c r="I108" s="161"/>
      <c r="J108" s="61"/>
      <c r="K108" s="61"/>
      <c r="L108" s="59"/>
      <c r="M108" s="204"/>
      <c r="N108" s="40"/>
      <c r="O108" s="40"/>
      <c r="P108" s="40"/>
      <c r="Q108" s="40"/>
      <c r="R108" s="40"/>
      <c r="S108" s="40"/>
      <c r="T108" s="76"/>
      <c r="AT108" s="22" t="s">
        <v>159</v>
      </c>
      <c r="AU108" s="22" t="s">
        <v>71</v>
      </c>
    </row>
    <row r="109" spans="2:65" s="1" customFormat="1" ht="14.45" customHeight="1">
      <c r="B109" s="39"/>
      <c r="C109" s="190" t="s">
        <v>71</v>
      </c>
      <c r="D109" s="190" t="s">
        <v>152</v>
      </c>
      <c r="E109" s="191" t="s">
        <v>1626</v>
      </c>
      <c r="F109" s="192" t="s">
        <v>1627</v>
      </c>
      <c r="G109" s="193" t="s">
        <v>1597</v>
      </c>
      <c r="H109" s="194">
        <v>3</v>
      </c>
      <c r="I109" s="195"/>
      <c r="J109" s="196">
        <f>ROUND(I109*H109,2)</f>
        <v>0</v>
      </c>
      <c r="K109" s="192" t="s">
        <v>21</v>
      </c>
      <c r="L109" s="59"/>
      <c r="M109" s="197" t="s">
        <v>21</v>
      </c>
      <c r="N109" s="198" t="s">
        <v>42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157</v>
      </c>
      <c r="AT109" s="22" t="s">
        <v>152</v>
      </c>
      <c r="AU109" s="22" t="s">
        <v>71</v>
      </c>
      <c r="AY109" s="22" t="s">
        <v>150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79</v>
      </c>
      <c r="BK109" s="201">
        <f>ROUND(I109*H109,2)</f>
        <v>0</v>
      </c>
      <c r="BL109" s="22" t="s">
        <v>157</v>
      </c>
      <c r="BM109" s="22" t="s">
        <v>359</v>
      </c>
    </row>
    <row r="110" spans="2:65" s="1" customFormat="1">
      <c r="B110" s="39"/>
      <c r="C110" s="61"/>
      <c r="D110" s="202" t="s">
        <v>159</v>
      </c>
      <c r="E110" s="61"/>
      <c r="F110" s="203" t="s">
        <v>1627</v>
      </c>
      <c r="G110" s="61"/>
      <c r="H110" s="61"/>
      <c r="I110" s="161"/>
      <c r="J110" s="61"/>
      <c r="K110" s="61"/>
      <c r="L110" s="59"/>
      <c r="M110" s="204"/>
      <c r="N110" s="40"/>
      <c r="O110" s="40"/>
      <c r="P110" s="40"/>
      <c r="Q110" s="40"/>
      <c r="R110" s="40"/>
      <c r="S110" s="40"/>
      <c r="T110" s="76"/>
      <c r="AT110" s="22" t="s">
        <v>159</v>
      </c>
      <c r="AU110" s="22" t="s">
        <v>71</v>
      </c>
    </row>
    <row r="111" spans="2:65" s="1" customFormat="1" ht="14.45" customHeight="1">
      <c r="B111" s="39"/>
      <c r="C111" s="190" t="s">
        <v>71</v>
      </c>
      <c r="D111" s="190" t="s">
        <v>152</v>
      </c>
      <c r="E111" s="191" t="s">
        <v>1628</v>
      </c>
      <c r="F111" s="192" t="s">
        <v>1629</v>
      </c>
      <c r="G111" s="193" t="s">
        <v>1630</v>
      </c>
      <c r="H111" s="194">
        <v>1</v>
      </c>
      <c r="I111" s="195"/>
      <c r="J111" s="196">
        <f>ROUND(I111*H111,2)</f>
        <v>0</v>
      </c>
      <c r="K111" s="192" t="s">
        <v>21</v>
      </c>
      <c r="L111" s="59"/>
      <c r="M111" s="197" t="s">
        <v>21</v>
      </c>
      <c r="N111" s="198" t="s">
        <v>42</v>
      </c>
      <c r="O111" s="40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2" t="s">
        <v>157</v>
      </c>
      <c r="AT111" s="22" t="s">
        <v>152</v>
      </c>
      <c r="AU111" s="22" t="s">
        <v>71</v>
      </c>
      <c r="AY111" s="22" t="s">
        <v>150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79</v>
      </c>
      <c r="BK111" s="201">
        <f>ROUND(I111*H111,2)</f>
        <v>0</v>
      </c>
      <c r="BL111" s="22" t="s">
        <v>157</v>
      </c>
      <c r="BM111" s="22" t="s">
        <v>371</v>
      </c>
    </row>
    <row r="112" spans="2:65" s="1" customFormat="1">
      <c r="B112" s="39"/>
      <c r="C112" s="61"/>
      <c r="D112" s="202" t="s">
        <v>159</v>
      </c>
      <c r="E112" s="61"/>
      <c r="F112" s="203" t="s">
        <v>1629</v>
      </c>
      <c r="G112" s="61"/>
      <c r="H112" s="61"/>
      <c r="I112" s="161"/>
      <c r="J112" s="61"/>
      <c r="K112" s="61"/>
      <c r="L112" s="59"/>
      <c r="M112" s="204"/>
      <c r="N112" s="40"/>
      <c r="O112" s="40"/>
      <c r="P112" s="40"/>
      <c r="Q112" s="40"/>
      <c r="R112" s="40"/>
      <c r="S112" s="40"/>
      <c r="T112" s="76"/>
      <c r="AT112" s="22" t="s">
        <v>159</v>
      </c>
      <c r="AU112" s="22" t="s">
        <v>71</v>
      </c>
    </row>
    <row r="113" spans="2:65" s="1" customFormat="1" ht="14.45" customHeight="1">
      <c r="B113" s="39"/>
      <c r="C113" s="190" t="s">
        <v>71</v>
      </c>
      <c r="D113" s="190" t="s">
        <v>152</v>
      </c>
      <c r="E113" s="191" t="s">
        <v>1631</v>
      </c>
      <c r="F113" s="192" t="s">
        <v>1632</v>
      </c>
      <c r="G113" s="193" t="s">
        <v>1633</v>
      </c>
      <c r="H113" s="194">
        <v>1</v>
      </c>
      <c r="I113" s="195"/>
      <c r="J113" s="196">
        <f>ROUND(I113*H113,2)</f>
        <v>0</v>
      </c>
      <c r="K113" s="192" t="s">
        <v>21</v>
      </c>
      <c r="L113" s="59"/>
      <c r="M113" s="197" t="s">
        <v>21</v>
      </c>
      <c r="N113" s="198" t="s">
        <v>42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157</v>
      </c>
      <c r="AT113" s="22" t="s">
        <v>152</v>
      </c>
      <c r="AU113" s="22" t="s">
        <v>71</v>
      </c>
      <c r="AY113" s="22" t="s">
        <v>150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79</v>
      </c>
      <c r="BK113" s="201">
        <f>ROUND(I113*H113,2)</f>
        <v>0</v>
      </c>
      <c r="BL113" s="22" t="s">
        <v>157</v>
      </c>
      <c r="BM113" s="22" t="s">
        <v>388</v>
      </c>
    </row>
    <row r="114" spans="2:65" s="1" customFormat="1">
      <c r="B114" s="39"/>
      <c r="C114" s="61"/>
      <c r="D114" s="202" t="s">
        <v>159</v>
      </c>
      <c r="E114" s="61"/>
      <c r="F114" s="203" t="s">
        <v>1632</v>
      </c>
      <c r="G114" s="61"/>
      <c r="H114" s="61"/>
      <c r="I114" s="161"/>
      <c r="J114" s="61"/>
      <c r="K114" s="61"/>
      <c r="L114" s="59"/>
      <c r="M114" s="237"/>
      <c r="N114" s="238"/>
      <c r="O114" s="238"/>
      <c r="P114" s="238"/>
      <c r="Q114" s="238"/>
      <c r="R114" s="238"/>
      <c r="S114" s="238"/>
      <c r="T114" s="239"/>
      <c r="AT114" s="22" t="s">
        <v>159</v>
      </c>
      <c r="AU114" s="22" t="s">
        <v>71</v>
      </c>
    </row>
    <row r="115" spans="2:65" s="1" customFormat="1" ht="6.95" customHeight="1">
      <c r="B115" s="54"/>
      <c r="C115" s="55"/>
      <c r="D115" s="55"/>
      <c r="E115" s="55"/>
      <c r="F115" s="55"/>
      <c r="G115" s="55"/>
      <c r="H115" s="55"/>
      <c r="I115" s="137"/>
      <c r="J115" s="55"/>
      <c r="K115" s="55"/>
      <c r="L115" s="59"/>
    </row>
  </sheetData>
  <sheetProtection algorithmName="SHA-512" hashValue="xFsNIe3KIudpi9tpj+Bt0REOOIj6Kasv8279ohDyzmlhSh14WG3ZoOfcBcqYf0sAjSkq4aEZpPXoXkpw5IZCZQ==" saltValue="dRYt/8sBnJXuiJdJB+KcZWQlUkqs/UiR46UhzLVngriigQPGK64G21vndzRZDbVq9FMrAbdJmsZch5E5aATlJw==" spinCount="100000" sheet="1" objects="1" scenarios="1" formatColumns="0" formatRows="0" autoFilter="0"/>
  <autoFilter ref="C75:K114"/>
  <mergeCells count="10">
    <mergeCell ref="J51:J52"/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.24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09"/>
  <sheetViews>
    <sheetView showGridLines="0" tabSelected="1" workbookViewId="0">
      <pane ySplit="1" topLeftCell="A68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6.66406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94</v>
      </c>
      <c r="G1" s="360" t="s">
        <v>95</v>
      </c>
      <c r="H1" s="360"/>
      <c r="I1" s="113"/>
      <c r="J1" s="112" t="s">
        <v>96</v>
      </c>
      <c r="K1" s="111" t="s">
        <v>97</v>
      </c>
      <c r="L1" s="112" t="s">
        <v>98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2" t="s">
        <v>87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61" t="str">
        <f>'Rekapitulace stavby'!K6</f>
        <v>Snížení energetické náročnosti obj. ŠD č.p. 355</v>
      </c>
      <c r="F7" s="362"/>
      <c r="G7" s="362"/>
      <c r="H7" s="362"/>
      <c r="I7" s="115"/>
      <c r="J7" s="27"/>
      <c r="K7" s="29"/>
    </row>
    <row r="8" spans="1:70" s="1" customFormat="1" ht="15">
      <c r="B8" s="39"/>
      <c r="C8" s="40"/>
      <c r="D8" s="35" t="s">
        <v>100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1634</v>
      </c>
      <c r="F9" s="364"/>
      <c r="G9" s="364"/>
      <c r="H9" s="364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1592</v>
      </c>
      <c r="G12" s="40"/>
      <c r="H12" s="40"/>
      <c r="I12" s="117" t="s">
        <v>25</v>
      </c>
      <c r="J12" s="118" t="str">
        <f>'Rekapitulace stavby'!AN8</f>
        <v>13. 11. 2018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Město N. Bor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R. Voce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32" t="s">
        <v>21</v>
      </c>
      <c r="F24" s="332"/>
      <c r="G24" s="332"/>
      <c r="H24" s="33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ROUND(SUM(BE76:BE108), 2)</f>
        <v>0</v>
      </c>
      <c r="G30" s="40"/>
      <c r="H30" s="40"/>
      <c r="I30" s="129">
        <v>0.21</v>
      </c>
      <c r="J30" s="128">
        <f>ROUND(ROUND((SUM(BE76:BE108)),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ROUND(SUM(BF76:BF108), 2)</f>
        <v>0</v>
      </c>
      <c r="G31" s="40"/>
      <c r="H31" s="40"/>
      <c r="I31" s="129">
        <v>0.15</v>
      </c>
      <c r="J31" s="128">
        <f>ROUND(ROUND((SUM(BF76:BF108)),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ROUND(SUM(BG76:BG108),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ROUND(SUM(BH76:BH108),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ROUND(SUM(BI76:BI108),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61" t="str">
        <f>E7</f>
        <v>Snížení energetické náročnosti obj. ŠD č.p. 355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100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63" t="str">
        <f>E9</f>
        <v>03 - Venkovní úpravy el.instalace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13. 11. 2018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N. Bor</v>
      </c>
      <c r="G51" s="40"/>
      <c r="H51" s="40"/>
      <c r="I51" s="117" t="s">
        <v>33</v>
      </c>
      <c r="J51" s="332" t="str">
        <f>E21</f>
        <v>R. Voce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5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J76</f>
        <v>0</v>
      </c>
      <c r="K56" s="43"/>
      <c r="AU56" s="22" t="s">
        <v>106</v>
      </c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16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37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8"/>
      <c r="L62" s="59"/>
    </row>
    <row r="63" spans="2:47" s="1" customFormat="1" ht="36.950000000000003" customHeight="1">
      <c r="B63" s="39"/>
      <c r="C63" s="60" t="s">
        <v>134</v>
      </c>
      <c r="D63" s="61"/>
      <c r="E63" s="61"/>
      <c r="F63" s="61"/>
      <c r="G63" s="61"/>
      <c r="H63" s="61"/>
      <c r="I63" s="161"/>
      <c r="J63" s="61"/>
      <c r="K63" s="61"/>
      <c r="L63" s="59"/>
    </row>
    <row r="64" spans="2:47" s="1" customFormat="1" ht="6.95" customHeight="1">
      <c r="B64" s="39"/>
      <c r="C64" s="61"/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14.45" customHeight="1">
      <c r="B65" s="39"/>
      <c r="C65" s="63" t="s">
        <v>18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>
      <c r="B66" s="39"/>
      <c r="C66" s="61"/>
      <c r="D66" s="61"/>
      <c r="E66" s="357" t="str">
        <f>E7</f>
        <v>Snížení energetické náročnosti obj. ŠD č.p. 355</v>
      </c>
      <c r="F66" s="358"/>
      <c r="G66" s="358"/>
      <c r="H66" s="358"/>
      <c r="I66" s="161"/>
      <c r="J66" s="61"/>
      <c r="K66" s="61"/>
      <c r="L66" s="59"/>
    </row>
    <row r="67" spans="2:65" s="1" customFormat="1" ht="14.45" customHeight="1">
      <c r="B67" s="39"/>
      <c r="C67" s="63" t="s">
        <v>100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5" s="1" customFormat="1" ht="16.149999999999999" customHeight="1">
      <c r="B68" s="39"/>
      <c r="C68" s="61"/>
      <c r="D68" s="61"/>
      <c r="E68" s="352" t="str">
        <f>E9</f>
        <v>03 - Venkovní úpravy el.instalace</v>
      </c>
      <c r="F68" s="359"/>
      <c r="G68" s="359"/>
      <c r="H68" s="359"/>
      <c r="I68" s="161"/>
      <c r="J68" s="61"/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65" s="1" customFormat="1" ht="18" customHeight="1">
      <c r="B70" s="39"/>
      <c r="C70" s="63" t="s">
        <v>23</v>
      </c>
      <c r="D70" s="61"/>
      <c r="E70" s="61"/>
      <c r="F70" s="162" t="str">
        <f>F12</f>
        <v xml:space="preserve"> </v>
      </c>
      <c r="G70" s="61"/>
      <c r="H70" s="61"/>
      <c r="I70" s="163" t="s">
        <v>25</v>
      </c>
      <c r="J70" s="71" t="str">
        <f>IF(J12="","",J12)</f>
        <v>13. 11. 2018</v>
      </c>
      <c r="K70" s="61"/>
      <c r="L70" s="59"/>
    </row>
    <row r="71" spans="2:65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5" s="1" customFormat="1" ht="15">
      <c r="B72" s="39"/>
      <c r="C72" s="63" t="s">
        <v>27</v>
      </c>
      <c r="D72" s="61"/>
      <c r="E72" s="61"/>
      <c r="F72" s="162" t="str">
        <f>E15</f>
        <v>Město N. Bor</v>
      </c>
      <c r="G72" s="61"/>
      <c r="H72" s="61"/>
      <c r="I72" s="163" t="s">
        <v>33</v>
      </c>
      <c r="J72" s="162" t="str">
        <f>E21</f>
        <v>R. Voce</v>
      </c>
      <c r="K72" s="61"/>
      <c r="L72" s="59"/>
    </row>
    <row r="73" spans="2:65" s="1" customFormat="1" ht="14.45" customHeight="1">
      <c r="B73" s="39"/>
      <c r="C73" s="63" t="s">
        <v>31</v>
      </c>
      <c r="D73" s="61"/>
      <c r="E73" s="61"/>
      <c r="F73" s="162" t="str">
        <f>IF(E18="","",E18)</f>
        <v/>
      </c>
      <c r="G73" s="61"/>
      <c r="H73" s="61"/>
      <c r="I73" s="161"/>
      <c r="J73" s="61"/>
      <c r="K73" s="61"/>
      <c r="L73" s="59"/>
    </row>
    <row r="74" spans="2:65" s="1" customFormat="1" ht="10.3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5" s="9" customFormat="1" ht="29.25" customHeight="1">
      <c r="B75" s="164"/>
      <c r="C75" s="165" t="s">
        <v>135</v>
      </c>
      <c r="D75" s="166" t="s">
        <v>56</v>
      </c>
      <c r="E75" s="166" t="s">
        <v>52</v>
      </c>
      <c r="F75" s="166" t="s">
        <v>136</v>
      </c>
      <c r="G75" s="166" t="s">
        <v>137</v>
      </c>
      <c r="H75" s="166" t="s">
        <v>138</v>
      </c>
      <c r="I75" s="167" t="s">
        <v>139</v>
      </c>
      <c r="J75" s="166" t="s">
        <v>104</v>
      </c>
      <c r="K75" s="168" t="s">
        <v>140</v>
      </c>
      <c r="L75" s="169"/>
      <c r="M75" s="79" t="s">
        <v>141</v>
      </c>
      <c r="N75" s="80" t="s">
        <v>41</v>
      </c>
      <c r="O75" s="80" t="s">
        <v>142</v>
      </c>
      <c r="P75" s="80" t="s">
        <v>143</v>
      </c>
      <c r="Q75" s="80" t="s">
        <v>144</v>
      </c>
      <c r="R75" s="80" t="s">
        <v>145</v>
      </c>
      <c r="S75" s="80" t="s">
        <v>146</v>
      </c>
      <c r="T75" s="81" t="s">
        <v>147</v>
      </c>
    </row>
    <row r="76" spans="2:65" s="1" customFormat="1" ht="29.25" customHeight="1">
      <c r="B76" s="39"/>
      <c r="C76" s="85" t="s">
        <v>105</v>
      </c>
      <c r="D76" s="61"/>
      <c r="E76" s="61"/>
      <c r="F76" s="61"/>
      <c r="G76" s="61"/>
      <c r="H76" s="61"/>
      <c r="I76" s="161"/>
      <c r="J76" s="170">
        <f>BK76</f>
        <v>0</v>
      </c>
      <c r="K76" s="61"/>
      <c r="L76" s="59"/>
      <c r="M76" s="82"/>
      <c r="N76" s="83"/>
      <c r="O76" s="83"/>
      <c r="P76" s="171">
        <f>SUM(P77:P108)</f>
        <v>0</v>
      </c>
      <c r="Q76" s="83"/>
      <c r="R76" s="171">
        <f>SUM(R77:R108)</f>
        <v>0</v>
      </c>
      <c r="S76" s="83"/>
      <c r="T76" s="172">
        <f>SUM(T77:T108)</f>
        <v>0</v>
      </c>
      <c r="AT76" s="22" t="s">
        <v>70</v>
      </c>
      <c r="AU76" s="22" t="s">
        <v>106</v>
      </c>
      <c r="BK76" s="173">
        <f>SUM(BK77:BK108)</f>
        <v>0</v>
      </c>
    </row>
    <row r="77" spans="2:65" s="1" customFormat="1" ht="14.45" customHeight="1">
      <c r="B77" s="39"/>
      <c r="C77" s="190" t="s">
        <v>71</v>
      </c>
      <c r="D77" s="190" t="s">
        <v>152</v>
      </c>
      <c r="E77" s="191" t="s">
        <v>1635</v>
      </c>
      <c r="F77" s="192" t="s">
        <v>1636</v>
      </c>
      <c r="G77" s="193" t="s">
        <v>1597</v>
      </c>
      <c r="H77" s="194">
        <v>2</v>
      </c>
      <c r="I77" s="195"/>
      <c r="J77" s="196">
        <f>ROUND(I77*H77,2)</f>
        <v>0</v>
      </c>
      <c r="K77" s="192" t="s">
        <v>21</v>
      </c>
      <c r="L77" s="59"/>
      <c r="M77" s="197" t="s">
        <v>21</v>
      </c>
      <c r="N77" s="198" t="s">
        <v>42</v>
      </c>
      <c r="O77" s="40"/>
      <c r="P77" s="199">
        <f>O77*H77</f>
        <v>0</v>
      </c>
      <c r="Q77" s="199">
        <v>0</v>
      </c>
      <c r="R77" s="199">
        <f>Q77*H77</f>
        <v>0</v>
      </c>
      <c r="S77" s="199">
        <v>0</v>
      </c>
      <c r="T77" s="200">
        <f>S77*H77</f>
        <v>0</v>
      </c>
      <c r="AR77" s="22" t="s">
        <v>157</v>
      </c>
      <c r="AT77" s="22" t="s">
        <v>152</v>
      </c>
      <c r="AU77" s="22" t="s">
        <v>71</v>
      </c>
      <c r="AY77" s="22" t="s">
        <v>150</v>
      </c>
      <c r="BE77" s="201">
        <f>IF(N77="základní",J77,0)</f>
        <v>0</v>
      </c>
      <c r="BF77" s="201">
        <f>IF(N77="snížená",J77,0)</f>
        <v>0</v>
      </c>
      <c r="BG77" s="201">
        <f>IF(N77="zákl. přenesená",J77,0)</f>
        <v>0</v>
      </c>
      <c r="BH77" s="201">
        <f>IF(N77="sníž. přenesená",J77,0)</f>
        <v>0</v>
      </c>
      <c r="BI77" s="201">
        <f>IF(N77="nulová",J77,0)</f>
        <v>0</v>
      </c>
      <c r="BJ77" s="22" t="s">
        <v>79</v>
      </c>
      <c r="BK77" s="201">
        <f>ROUND(I77*H77,2)</f>
        <v>0</v>
      </c>
      <c r="BL77" s="22" t="s">
        <v>157</v>
      </c>
      <c r="BM77" s="22" t="s">
        <v>81</v>
      </c>
    </row>
    <row r="78" spans="2:65" s="1" customFormat="1">
      <c r="B78" s="39"/>
      <c r="C78" s="61"/>
      <c r="D78" s="202" t="s">
        <v>159</v>
      </c>
      <c r="E78" s="61"/>
      <c r="F78" s="203" t="s">
        <v>1636</v>
      </c>
      <c r="G78" s="61"/>
      <c r="H78" s="61"/>
      <c r="I78" s="161"/>
      <c r="J78" s="61"/>
      <c r="K78" s="61"/>
      <c r="L78" s="59"/>
      <c r="M78" s="204"/>
      <c r="N78" s="40"/>
      <c r="O78" s="40"/>
      <c r="P78" s="40"/>
      <c r="Q78" s="40"/>
      <c r="R78" s="40"/>
      <c r="S78" s="40"/>
      <c r="T78" s="76"/>
      <c r="AT78" s="22" t="s">
        <v>159</v>
      </c>
      <c r="AU78" s="22" t="s">
        <v>71</v>
      </c>
    </row>
    <row r="79" spans="2:65" s="1" customFormat="1" ht="14.45" customHeight="1">
      <c r="B79" s="39"/>
      <c r="C79" s="190" t="s">
        <v>71</v>
      </c>
      <c r="D79" s="190" t="s">
        <v>152</v>
      </c>
      <c r="E79" s="191" t="s">
        <v>1637</v>
      </c>
      <c r="F79" s="192" t="s">
        <v>1638</v>
      </c>
      <c r="G79" s="193" t="s">
        <v>336</v>
      </c>
      <c r="H79" s="194">
        <v>26</v>
      </c>
      <c r="I79" s="195"/>
      <c r="J79" s="196">
        <f>ROUND(I79*H79,2)</f>
        <v>0</v>
      </c>
      <c r="K79" s="192" t="s">
        <v>21</v>
      </c>
      <c r="L79" s="59"/>
      <c r="M79" s="197" t="s">
        <v>21</v>
      </c>
      <c r="N79" s="198" t="s">
        <v>42</v>
      </c>
      <c r="O79" s="40"/>
      <c r="P79" s="199">
        <f>O79*H79</f>
        <v>0</v>
      </c>
      <c r="Q79" s="199">
        <v>0</v>
      </c>
      <c r="R79" s="199">
        <f>Q79*H79</f>
        <v>0</v>
      </c>
      <c r="S79" s="199">
        <v>0</v>
      </c>
      <c r="T79" s="200">
        <f>S79*H79</f>
        <v>0</v>
      </c>
      <c r="AR79" s="22" t="s">
        <v>157</v>
      </c>
      <c r="AT79" s="22" t="s">
        <v>152</v>
      </c>
      <c r="AU79" s="22" t="s">
        <v>71</v>
      </c>
      <c r="AY79" s="22" t="s">
        <v>150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22" t="s">
        <v>79</v>
      </c>
      <c r="BK79" s="201">
        <f>ROUND(I79*H79,2)</f>
        <v>0</v>
      </c>
      <c r="BL79" s="22" t="s">
        <v>157</v>
      </c>
      <c r="BM79" s="22" t="s">
        <v>157</v>
      </c>
    </row>
    <row r="80" spans="2:65" s="1" customFormat="1">
      <c r="B80" s="39"/>
      <c r="C80" s="61"/>
      <c r="D80" s="202" t="s">
        <v>159</v>
      </c>
      <c r="E80" s="61"/>
      <c r="F80" s="203" t="s">
        <v>1638</v>
      </c>
      <c r="G80" s="61"/>
      <c r="H80" s="61"/>
      <c r="I80" s="161"/>
      <c r="J80" s="61"/>
      <c r="K80" s="61"/>
      <c r="L80" s="59"/>
      <c r="M80" s="204"/>
      <c r="N80" s="40"/>
      <c r="O80" s="40"/>
      <c r="P80" s="40"/>
      <c r="Q80" s="40"/>
      <c r="R80" s="40"/>
      <c r="S80" s="40"/>
      <c r="T80" s="76"/>
      <c r="AT80" s="22" t="s">
        <v>159</v>
      </c>
      <c r="AU80" s="22" t="s">
        <v>71</v>
      </c>
    </row>
    <row r="81" spans="2:65" s="1" customFormat="1" ht="14.45" customHeight="1">
      <c r="B81" s="39"/>
      <c r="C81" s="190" t="s">
        <v>71</v>
      </c>
      <c r="D81" s="190" t="s">
        <v>152</v>
      </c>
      <c r="E81" s="191" t="s">
        <v>1639</v>
      </c>
      <c r="F81" s="192" t="s">
        <v>1640</v>
      </c>
      <c r="G81" s="193" t="s">
        <v>155</v>
      </c>
      <c r="H81" s="194">
        <v>13</v>
      </c>
      <c r="I81" s="195"/>
      <c r="J81" s="196">
        <f>ROUND(I81*H81,2)</f>
        <v>0</v>
      </c>
      <c r="K81" s="192" t="s">
        <v>21</v>
      </c>
      <c r="L81" s="59"/>
      <c r="M81" s="197" t="s">
        <v>21</v>
      </c>
      <c r="N81" s="198" t="s">
        <v>42</v>
      </c>
      <c r="O81" s="40"/>
      <c r="P81" s="199">
        <f>O81*H81</f>
        <v>0</v>
      </c>
      <c r="Q81" s="199">
        <v>0</v>
      </c>
      <c r="R81" s="199">
        <f>Q81*H81</f>
        <v>0</v>
      </c>
      <c r="S81" s="199">
        <v>0</v>
      </c>
      <c r="T81" s="200">
        <f>S81*H81</f>
        <v>0</v>
      </c>
      <c r="AR81" s="22" t="s">
        <v>157</v>
      </c>
      <c r="AT81" s="22" t="s">
        <v>152</v>
      </c>
      <c r="AU81" s="22" t="s">
        <v>71</v>
      </c>
      <c r="AY81" s="22" t="s">
        <v>150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2" t="s">
        <v>79</v>
      </c>
      <c r="BK81" s="201">
        <f>ROUND(I81*H81,2)</f>
        <v>0</v>
      </c>
      <c r="BL81" s="22" t="s">
        <v>157</v>
      </c>
      <c r="BM81" s="22" t="s">
        <v>184</v>
      </c>
    </row>
    <row r="82" spans="2:65" s="1" customFormat="1">
      <c r="B82" s="39"/>
      <c r="C82" s="61"/>
      <c r="D82" s="202" t="s">
        <v>159</v>
      </c>
      <c r="E82" s="61"/>
      <c r="F82" s="203" t="s">
        <v>1640</v>
      </c>
      <c r="G82" s="61"/>
      <c r="H82" s="61"/>
      <c r="I82" s="161"/>
      <c r="J82" s="61"/>
      <c r="K82" s="61"/>
      <c r="L82" s="59"/>
      <c r="M82" s="204"/>
      <c r="N82" s="40"/>
      <c r="O82" s="40"/>
      <c r="P82" s="40"/>
      <c r="Q82" s="40"/>
      <c r="R82" s="40"/>
      <c r="S82" s="40"/>
      <c r="T82" s="76"/>
      <c r="AT82" s="22" t="s">
        <v>159</v>
      </c>
      <c r="AU82" s="22" t="s">
        <v>71</v>
      </c>
    </row>
    <row r="83" spans="2:65" s="1" customFormat="1" ht="14.45" customHeight="1">
      <c r="B83" s="39"/>
      <c r="C83" s="190" t="s">
        <v>71</v>
      </c>
      <c r="D83" s="190" t="s">
        <v>152</v>
      </c>
      <c r="E83" s="191" t="s">
        <v>1641</v>
      </c>
      <c r="F83" s="192" t="s">
        <v>1642</v>
      </c>
      <c r="G83" s="193" t="s">
        <v>336</v>
      </c>
      <c r="H83" s="194">
        <v>26</v>
      </c>
      <c r="I83" s="195"/>
      <c r="J83" s="196">
        <f>ROUND(I83*H83,2)</f>
        <v>0</v>
      </c>
      <c r="K83" s="192" t="s">
        <v>21</v>
      </c>
      <c r="L83" s="59"/>
      <c r="M83" s="197" t="s">
        <v>21</v>
      </c>
      <c r="N83" s="198" t="s">
        <v>42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157</v>
      </c>
      <c r="AT83" s="22" t="s">
        <v>152</v>
      </c>
      <c r="AU83" s="22" t="s">
        <v>71</v>
      </c>
      <c r="AY83" s="22" t="s">
        <v>150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79</v>
      </c>
      <c r="BK83" s="201">
        <f>ROUND(I83*H83,2)</f>
        <v>0</v>
      </c>
      <c r="BL83" s="22" t="s">
        <v>157</v>
      </c>
      <c r="BM83" s="22" t="s">
        <v>194</v>
      </c>
    </row>
    <row r="84" spans="2:65" s="1" customFormat="1">
      <c r="B84" s="39"/>
      <c r="C84" s="61"/>
      <c r="D84" s="202" t="s">
        <v>159</v>
      </c>
      <c r="E84" s="61"/>
      <c r="F84" s="203" t="s">
        <v>1642</v>
      </c>
      <c r="G84" s="61"/>
      <c r="H84" s="61"/>
      <c r="I84" s="161"/>
      <c r="J84" s="61"/>
      <c r="K84" s="61"/>
      <c r="L84" s="59"/>
      <c r="M84" s="204"/>
      <c r="N84" s="40"/>
      <c r="O84" s="40"/>
      <c r="P84" s="40"/>
      <c r="Q84" s="40"/>
      <c r="R84" s="40"/>
      <c r="S84" s="40"/>
      <c r="T84" s="76"/>
      <c r="AT84" s="22" t="s">
        <v>159</v>
      </c>
      <c r="AU84" s="22" t="s">
        <v>71</v>
      </c>
    </row>
    <row r="85" spans="2:65" s="1" customFormat="1" ht="14.45" customHeight="1">
      <c r="B85" s="39"/>
      <c r="C85" s="190" t="s">
        <v>71</v>
      </c>
      <c r="D85" s="190" t="s">
        <v>152</v>
      </c>
      <c r="E85" s="191" t="s">
        <v>1643</v>
      </c>
      <c r="F85" s="192" t="s">
        <v>1644</v>
      </c>
      <c r="G85" s="193" t="s">
        <v>1597</v>
      </c>
      <c r="H85" s="194">
        <v>1</v>
      </c>
      <c r="I85" s="195"/>
      <c r="J85" s="196">
        <f>ROUND(I85*H85,2)</f>
        <v>0</v>
      </c>
      <c r="K85" s="192" t="s">
        <v>21</v>
      </c>
      <c r="L85" s="59"/>
      <c r="M85" s="197" t="s">
        <v>21</v>
      </c>
      <c r="N85" s="198" t="s">
        <v>42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157</v>
      </c>
      <c r="AT85" s="22" t="s">
        <v>152</v>
      </c>
      <c r="AU85" s="22" t="s">
        <v>71</v>
      </c>
      <c r="AY85" s="22" t="s">
        <v>150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79</v>
      </c>
      <c r="BK85" s="201">
        <f>ROUND(I85*H85,2)</f>
        <v>0</v>
      </c>
      <c r="BL85" s="22" t="s">
        <v>157</v>
      </c>
      <c r="BM85" s="22" t="s">
        <v>205</v>
      </c>
    </row>
    <row r="86" spans="2:65" s="1" customFormat="1">
      <c r="B86" s="39"/>
      <c r="C86" s="61"/>
      <c r="D86" s="202" t="s">
        <v>159</v>
      </c>
      <c r="E86" s="61"/>
      <c r="F86" s="203" t="s">
        <v>1644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2" t="s">
        <v>159</v>
      </c>
      <c r="AU86" s="22" t="s">
        <v>71</v>
      </c>
    </row>
    <row r="87" spans="2:65" s="1" customFormat="1" ht="14.45" customHeight="1">
      <c r="B87" s="39"/>
      <c r="C87" s="190" t="s">
        <v>71</v>
      </c>
      <c r="D87" s="190" t="s">
        <v>152</v>
      </c>
      <c r="E87" s="191" t="s">
        <v>1645</v>
      </c>
      <c r="F87" s="192" t="s">
        <v>1646</v>
      </c>
      <c r="G87" s="193" t="s">
        <v>1597</v>
      </c>
      <c r="H87" s="194">
        <v>2</v>
      </c>
      <c r="I87" s="195"/>
      <c r="J87" s="196">
        <f>ROUND(I87*H87,2)</f>
        <v>0</v>
      </c>
      <c r="K87" s="192" t="s">
        <v>21</v>
      </c>
      <c r="L87" s="59"/>
      <c r="M87" s="197" t="s">
        <v>21</v>
      </c>
      <c r="N87" s="198" t="s">
        <v>42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157</v>
      </c>
      <c r="AT87" s="22" t="s">
        <v>152</v>
      </c>
      <c r="AU87" s="22" t="s">
        <v>71</v>
      </c>
      <c r="AY87" s="22" t="s">
        <v>150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79</v>
      </c>
      <c r="BK87" s="201">
        <f>ROUND(I87*H87,2)</f>
        <v>0</v>
      </c>
      <c r="BL87" s="22" t="s">
        <v>157</v>
      </c>
      <c r="BM87" s="22" t="s">
        <v>218</v>
      </c>
    </row>
    <row r="88" spans="2:65" s="1" customFormat="1">
      <c r="B88" s="39"/>
      <c r="C88" s="61"/>
      <c r="D88" s="202" t="s">
        <v>159</v>
      </c>
      <c r="E88" s="61"/>
      <c r="F88" s="203" t="s">
        <v>1646</v>
      </c>
      <c r="G88" s="61"/>
      <c r="H88" s="61"/>
      <c r="I88" s="161"/>
      <c r="J88" s="61"/>
      <c r="K88" s="61"/>
      <c r="L88" s="59"/>
      <c r="M88" s="204"/>
      <c r="N88" s="40"/>
      <c r="O88" s="40"/>
      <c r="P88" s="40"/>
      <c r="Q88" s="40"/>
      <c r="R88" s="40"/>
      <c r="S88" s="40"/>
      <c r="T88" s="76"/>
      <c r="AT88" s="22" t="s">
        <v>159</v>
      </c>
      <c r="AU88" s="22" t="s">
        <v>71</v>
      </c>
    </row>
    <row r="89" spans="2:65" s="1" customFormat="1" ht="14.45" customHeight="1">
      <c r="B89" s="39"/>
      <c r="C89" s="190" t="s">
        <v>71</v>
      </c>
      <c r="D89" s="190" t="s">
        <v>152</v>
      </c>
      <c r="E89" s="191" t="s">
        <v>1647</v>
      </c>
      <c r="F89" s="192" t="s">
        <v>1648</v>
      </c>
      <c r="G89" s="193" t="s">
        <v>1597</v>
      </c>
      <c r="H89" s="194">
        <v>5</v>
      </c>
      <c r="I89" s="195"/>
      <c r="J89" s="196">
        <f>ROUND(I89*H89,2)</f>
        <v>0</v>
      </c>
      <c r="K89" s="192" t="s">
        <v>21</v>
      </c>
      <c r="L89" s="59"/>
      <c r="M89" s="197" t="s">
        <v>21</v>
      </c>
      <c r="N89" s="198" t="s">
        <v>42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157</v>
      </c>
      <c r="AT89" s="22" t="s">
        <v>152</v>
      </c>
      <c r="AU89" s="22" t="s">
        <v>71</v>
      </c>
      <c r="AY89" s="22" t="s">
        <v>150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79</v>
      </c>
      <c r="BK89" s="201">
        <f>ROUND(I89*H89,2)</f>
        <v>0</v>
      </c>
      <c r="BL89" s="22" t="s">
        <v>157</v>
      </c>
      <c r="BM89" s="22" t="s">
        <v>236</v>
      </c>
    </row>
    <row r="90" spans="2:65" s="1" customFormat="1">
      <c r="B90" s="39"/>
      <c r="C90" s="61"/>
      <c r="D90" s="202" t="s">
        <v>159</v>
      </c>
      <c r="E90" s="61"/>
      <c r="F90" s="203" t="s">
        <v>1648</v>
      </c>
      <c r="G90" s="61"/>
      <c r="H90" s="61"/>
      <c r="I90" s="161"/>
      <c r="J90" s="61"/>
      <c r="K90" s="61"/>
      <c r="L90" s="59"/>
      <c r="M90" s="204"/>
      <c r="N90" s="40"/>
      <c r="O90" s="40"/>
      <c r="P90" s="40"/>
      <c r="Q90" s="40"/>
      <c r="R90" s="40"/>
      <c r="S90" s="40"/>
      <c r="T90" s="76"/>
      <c r="AT90" s="22" t="s">
        <v>159</v>
      </c>
      <c r="AU90" s="22" t="s">
        <v>71</v>
      </c>
    </row>
    <row r="91" spans="2:65" s="1" customFormat="1" ht="14.45" customHeight="1">
      <c r="B91" s="39"/>
      <c r="C91" s="190" t="s">
        <v>71</v>
      </c>
      <c r="D91" s="190" t="s">
        <v>152</v>
      </c>
      <c r="E91" s="191" t="s">
        <v>1649</v>
      </c>
      <c r="F91" s="192" t="s">
        <v>1650</v>
      </c>
      <c r="G91" s="193" t="s">
        <v>1597</v>
      </c>
      <c r="H91" s="194">
        <v>8</v>
      </c>
      <c r="I91" s="195"/>
      <c r="J91" s="196">
        <f>ROUND(I91*H91,2)</f>
        <v>0</v>
      </c>
      <c r="K91" s="192" t="s">
        <v>21</v>
      </c>
      <c r="L91" s="59"/>
      <c r="M91" s="197" t="s">
        <v>21</v>
      </c>
      <c r="N91" s="198" t="s">
        <v>42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2" t="s">
        <v>157</v>
      </c>
      <c r="AT91" s="22" t="s">
        <v>152</v>
      </c>
      <c r="AU91" s="22" t="s">
        <v>71</v>
      </c>
      <c r="AY91" s="22" t="s">
        <v>150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79</v>
      </c>
      <c r="BK91" s="201">
        <f>ROUND(I91*H91,2)</f>
        <v>0</v>
      </c>
      <c r="BL91" s="22" t="s">
        <v>157</v>
      </c>
      <c r="BM91" s="22" t="s">
        <v>246</v>
      </c>
    </row>
    <row r="92" spans="2:65" s="1" customFormat="1">
      <c r="B92" s="39"/>
      <c r="C92" s="61"/>
      <c r="D92" s="202" t="s">
        <v>159</v>
      </c>
      <c r="E92" s="61"/>
      <c r="F92" s="203" t="s">
        <v>1650</v>
      </c>
      <c r="G92" s="61"/>
      <c r="H92" s="61"/>
      <c r="I92" s="161"/>
      <c r="J92" s="61"/>
      <c r="K92" s="61"/>
      <c r="L92" s="59"/>
      <c r="M92" s="204"/>
      <c r="N92" s="40"/>
      <c r="O92" s="40"/>
      <c r="P92" s="40"/>
      <c r="Q92" s="40"/>
      <c r="R92" s="40"/>
      <c r="S92" s="40"/>
      <c r="T92" s="76"/>
      <c r="AT92" s="22" t="s">
        <v>159</v>
      </c>
      <c r="AU92" s="22" t="s">
        <v>71</v>
      </c>
    </row>
    <row r="93" spans="2:65" s="1" customFormat="1" ht="14.45" customHeight="1">
      <c r="B93" s="39"/>
      <c r="C93" s="190" t="s">
        <v>71</v>
      </c>
      <c r="D93" s="190" t="s">
        <v>152</v>
      </c>
      <c r="E93" s="191" t="s">
        <v>1651</v>
      </c>
      <c r="F93" s="192" t="s">
        <v>1652</v>
      </c>
      <c r="G93" s="193" t="s">
        <v>336</v>
      </c>
      <c r="H93" s="194">
        <v>35</v>
      </c>
      <c r="I93" s="195"/>
      <c r="J93" s="196">
        <f>ROUND(I93*H93,2)</f>
        <v>0</v>
      </c>
      <c r="K93" s="192" t="s">
        <v>21</v>
      </c>
      <c r="L93" s="59"/>
      <c r="M93" s="197" t="s">
        <v>21</v>
      </c>
      <c r="N93" s="198" t="s">
        <v>42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157</v>
      </c>
      <c r="AT93" s="22" t="s">
        <v>152</v>
      </c>
      <c r="AU93" s="22" t="s">
        <v>71</v>
      </c>
      <c r="AY93" s="22" t="s">
        <v>150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79</v>
      </c>
      <c r="BK93" s="201">
        <f>ROUND(I93*H93,2)</f>
        <v>0</v>
      </c>
      <c r="BL93" s="22" t="s">
        <v>157</v>
      </c>
      <c r="BM93" s="22" t="s">
        <v>257</v>
      </c>
    </row>
    <row r="94" spans="2:65" s="1" customFormat="1">
      <c r="B94" s="39"/>
      <c r="C94" s="61"/>
      <c r="D94" s="202" t="s">
        <v>159</v>
      </c>
      <c r="E94" s="61"/>
      <c r="F94" s="203" t="s">
        <v>1652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159</v>
      </c>
      <c r="AU94" s="22" t="s">
        <v>71</v>
      </c>
    </row>
    <row r="95" spans="2:65" s="1" customFormat="1" ht="14.45" customHeight="1">
      <c r="B95" s="39"/>
      <c r="C95" s="190" t="s">
        <v>71</v>
      </c>
      <c r="D95" s="190" t="s">
        <v>152</v>
      </c>
      <c r="E95" s="191" t="s">
        <v>1653</v>
      </c>
      <c r="F95" s="192" t="s">
        <v>1654</v>
      </c>
      <c r="G95" s="193" t="s">
        <v>1597</v>
      </c>
      <c r="H95" s="194">
        <v>1</v>
      </c>
      <c r="I95" s="195"/>
      <c r="J95" s="196">
        <f>ROUND(I95*H95,2)</f>
        <v>0</v>
      </c>
      <c r="K95" s="192" t="s">
        <v>21</v>
      </c>
      <c r="L95" s="59"/>
      <c r="M95" s="197" t="s">
        <v>21</v>
      </c>
      <c r="N95" s="198" t="s">
        <v>42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157</v>
      </c>
      <c r="AT95" s="22" t="s">
        <v>152</v>
      </c>
      <c r="AU95" s="22" t="s">
        <v>71</v>
      </c>
      <c r="AY95" s="22" t="s">
        <v>150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79</v>
      </c>
      <c r="BK95" s="201">
        <f>ROUND(I95*H95,2)</f>
        <v>0</v>
      </c>
      <c r="BL95" s="22" t="s">
        <v>157</v>
      </c>
      <c r="BM95" s="22" t="s">
        <v>273</v>
      </c>
    </row>
    <row r="96" spans="2:65" s="1" customFormat="1">
      <c r="B96" s="39"/>
      <c r="C96" s="61"/>
      <c r="D96" s="202" t="s">
        <v>159</v>
      </c>
      <c r="E96" s="61"/>
      <c r="F96" s="203" t="s">
        <v>1654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159</v>
      </c>
      <c r="AU96" s="22" t="s">
        <v>71</v>
      </c>
    </row>
    <row r="97" spans="2:65" s="1" customFormat="1" ht="14.45" customHeight="1">
      <c r="B97" s="39"/>
      <c r="C97" s="190" t="s">
        <v>71</v>
      </c>
      <c r="D97" s="190" t="s">
        <v>152</v>
      </c>
      <c r="E97" s="191" t="s">
        <v>1655</v>
      </c>
      <c r="F97" s="192" t="s">
        <v>1656</v>
      </c>
      <c r="G97" s="193" t="s">
        <v>1597</v>
      </c>
      <c r="H97" s="194">
        <v>2</v>
      </c>
      <c r="I97" s="195"/>
      <c r="J97" s="196">
        <f>ROUND(I97*H97,2)</f>
        <v>0</v>
      </c>
      <c r="K97" s="192" t="s">
        <v>21</v>
      </c>
      <c r="L97" s="59"/>
      <c r="M97" s="197" t="s">
        <v>21</v>
      </c>
      <c r="N97" s="198" t="s">
        <v>42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157</v>
      </c>
      <c r="AT97" s="22" t="s">
        <v>152</v>
      </c>
      <c r="AU97" s="22" t="s">
        <v>71</v>
      </c>
      <c r="AY97" s="22" t="s">
        <v>150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79</v>
      </c>
      <c r="BK97" s="201">
        <f>ROUND(I97*H97,2)</f>
        <v>0</v>
      </c>
      <c r="BL97" s="22" t="s">
        <v>157</v>
      </c>
      <c r="BM97" s="22" t="s">
        <v>283</v>
      </c>
    </row>
    <row r="98" spans="2:65" s="1" customFormat="1">
      <c r="B98" s="39"/>
      <c r="C98" s="61"/>
      <c r="D98" s="202" t="s">
        <v>159</v>
      </c>
      <c r="E98" s="61"/>
      <c r="F98" s="203" t="s">
        <v>1656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159</v>
      </c>
      <c r="AU98" s="22" t="s">
        <v>71</v>
      </c>
    </row>
    <row r="99" spans="2:65" s="1" customFormat="1" ht="22.9" customHeight="1">
      <c r="B99" s="39"/>
      <c r="C99" s="190" t="s">
        <v>71</v>
      </c>
      <c r="D99" s="190" t="s">
        <v>152</v>
      </c>
      <c r="E99" s="191" t="s">
        <v>1657</v>
      </c>
      <c r="F99" s="192" t="s">
        <v>1658</v>
      </c>
      <c r="G99" s="193" t="s">
        <v>1597</v>
      </c>
      <c r="H99" s="194">
        <v>1</v>
      </c>
      <c r="I99" s="195"/>
      <c r="J99" s="196">
        <f>ROUND(I99*H99,2)</f>
        <v>0</v>
      </c>
      <c r="K99" s="192" t="s">
        <v>21</v>
      </c>
      <c r="L99" s="59"/>
      <c r="M99" s="197" t="s">
        <v>21</v>
      </c>
      <c r="N99" s="198" t="s">
        <v>42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157</v>
      </c>
      <c r="AT99" s="22" t="s">
        <v>152</v>
      </c>
      <c r="AU99" s="22" t="s">
        <v>71</v>
      </c>
      <c r="AY99" s="22" t="s">
        <v>150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79</v>
      </c>
      <c r="BK99" s="201">
        <f>ROUND(I99*H99,2)</f>
        <v>0</v>
      </c>
      <c r="BL99" s="22" t="s">
        <v>157</v>
      </c>
      <c r="BM99" s="22" t="s">
        <v>292</v>
      </c>
    </row>
    <row r="100" spans="2:65" s="1" customFormat="1">
      <c r="B100" s="39"/>
      <c r="C100" s="61"/>
      <c r="D100" s="202" t="s">
        <v>159</v>
      </c>
      <c r="E100" s="61"/>
      <c r="F100" s="203" t="s">
        <v>1658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159</v>
      </c>
      <c r="AU100" s="22" t="s">
        <v>71</v>
      </c>
    </row>
    <row r="101" spans="2:65" s="1" customFormat="1" ht="14.45" customHeight="1">
      <c r="B101" s="39"/>
      <c r="C101" s="190" t="s">
        <v>71</v>
      </c>
      <c r="D101" s="190" t="s">
        <v>152</v>
      </c>
      <c r="E101" s="191" t="s">
        <v>1659</v>
      </c>
      <c r="F101" s="192" t="s">
        <v>1660</v>
      </c>
      <c r="G101" s="193" t="s">
        <v>1597</v>
      </c>
      <c r="H101" s="194">
        <v>1</v>
      </c>
      <c r="I101" s="195"/>
      <c r="J101" s="196">
        <f>ROUND(I101*H101,2)</f>
        <v>0</v>
      </c>
      <c r="K101" s="192" t="s">
        <v>21</v>
      </c>
      <c r="L101" s="59"/>
      <c r="M101" s="197" t="s">
        <v>21</v>
      </c>
      <c r="N101" s="198" t="s">
        <v>42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157</v>
      </c>
      <c r="AT101" s="22" t="s">
        <v>152</v>
      </c>
      <c r="AU101" s="22" t="s">
        <v>71</v>
      </c>
      <c r="AY101" s="22" t="s">
        <v>150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79</v>
      </c>
      <c r="BK101" s="201">
        <f>ROUND(I101*H101,2)</f>
        <v>0</v>
      </c>
      <c r="BL101" s="22" t="s">
        <v>157</v>
      </c>
      <c r="BM101" s="22" t="s">
        <v>307</v>
      </c>
    </row>
    <row r="102" spans="2:65" s="1" customFormat="1">
      <c r="B102" s="39"/>
      <c r="C102" s="61"/>
      <c r="D102" s="202" t="s">
        <v>159</v>
      </c>
      <c r="E102" s="61"/>
      <c r="F102" s="203" t="s">
        <v>1660</v>
      </c>
      <c r="G102" s="61"/>
      <c r="H102" s="61"/>
      <c r="I102" s="161"/>
      <c r="J102" s="61"/>
      <c r="K102" s="61"/>
      <c r="L102" s="59"/>
      <c r="M102" s="204"/>
      <c r="N102" s="40"/>
      <c r="O102" s="40"/>
      <c r="P102" s="40"/>
      <c r="Q102" s="40"/>
      <c r="R102" s="40"/>
      <c r="S102" s="40"/>
      <c r="T102" s="76"/>
      <c r="AT102" s="22" t="s">
        <v>159</v>
      </c>
      <c r="AU102" s="22" t="s">
        <v>71</v>
      </c>
    </row>
    <row r="103" spans="2:65" s="1" customFormat="1" ht="14.45" customHeight="1">
      <c r="B103" s="39"/>
      <c r="C103" s="190" t="s">
        <v>71</v>
      </c>
      <c r="D103" s="190" t="s">
        <v>152</v>
      </c>
      <c r="E103" s="191" t="s">
        <v>1661</v>
      </c>
      <c r="F103" s="192" t="s">
        <v>1662</v>
      </c>
      <c r="G103" s="193" t="s">
        <v>1597</v>
      </c>
      <c r="H103" s="194">
        <v>1</v>
      </c>
      <c r="I103" s="195"/>
      <c r="J103" s="196">
        <f>ROUND(I103*H103,2)</f>
        <v>0</v>
      </c>
      <c r="K103" s="192" t="s">
        <v>21</v>
      </c>
      <c r="L103" s="59"/>
      <c r="M103" s="197" t="s">
        <v>21</v>
      </c>
      <c r="N103" s="198" t="s">
        <v>42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157</v>
      </c>
      <c r="AT103" s="22" t="s">
        <v>152</v>
      </c>
      <c r="AU103" s="22" t="s">
        <v>71</v>
      </c>
      <c r="AY103" s="22" t="s">
        <v>150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79</v>
      </c>
      <c r="BK103" s="201">
        <f>ROUND(I103*H103,2)</f>
        <v>0</v>
      </c>
      <c r="BL103" s="22" t="s">
        <v>157</v>
      </c>
      <c r="BM103" s="22" t="s">
        <v>320</v>
      </c>
    </row>
    <row r="104" spans="2:65" s="1" customFormat="1">
      <c r="B104" s="39"/>
      <c r="C104" s="61"/>
      <c r="D104" s="202" t="s">
        <v>159</v>
      </c>
      <c r="E104" s="61"/>
      <c r="F104" s="203" t="s">
        <v>1662</v>
      </c>
      <c r="G104" s="61"/>
      <c r="H104" s="61"/>
      <c r="I104" s="161"/>
      <c r="J104" s="61"/>
      <c r="K104" s="61"/>
      <c r="L104" s="59"/>
      <c r="M104" s="204"/>
      <c r="N104" s="40"/>
      <c r="O104" s="40"/>
      <c r="P104" s="40"/>
      <c r="Q104" s="40"/>
      <c r="R104" s="40"/>
      <c r="S104" s="40"/>
      <c r="T104" s="76"/>
      <c r="AT104" s="22" t="s">
        <v>159</v>
      </c>
      <c r="AU104" s="22" t="s">
        <v>71</v>
      </c>
    </row>
    <row r="105" spans="2:65" s="1" customFormat="1" ht="14.45" customHeight="1">
      <c r="B105" s="39"/>
      <c r="C105" s="190" t="s">
        <v>71</v>
      </c>
      <c r="D105" s="190" t="s">
        <v>152</v>
      </c>
      <c r="E105" s="191" t="s">
        <v>1663</v>
      </c>
      <c r="F105" s="192" t="s">
        <v>1664</v>
      </c>
      <c r="G105" s="193" t="s">
        <v>1597</v>
      </c>
      <c r="H105" s="194">
        <v>1</v>
      </c>
      <c r="I105" s="195"/>
      <c r="J105" s="196">
        <f>ROUND(I105*H105,2)</f>
        <v>0</v>
      </c>
      <c r="K105" s="192" t="s">
        <v>21</v>
      </c>
      <c r="L105" s="59"/>
      <c r="M105" s="197" t="s">
        <v>21</v>
      </c>
      <c r="N105" s="198" t="s">
        <v>42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157</v>
      </c>
      <c r="AT105" s="22" t="s">
        <v>152</v>
      </c>
      <c r="AU105" s="22" t="s">
        <v>71</v>
      </c>
      <c r="AY105" s="22" t="s">
        <v>150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79</v>
      </c>
      <c r="BK105" s="201">
        <f>ROUND(I105*H105,2)</f>
        <v>0</v>
      </c>
      <c r="BL105" s="22" t="s">
        <v>157</v>
      </c>
      <c r="BM105" s="22" t="s">
        <v>333</v>
      </c>
    </row>
    <row r="106" spans="2:65" s="1" customFormat="1">
      <c r="B106" s="39"/>
      <c r="C106" s="61"/>
      <c r="D106" s="202" t="s">
        <v>159</v>
      </c>
      <c r="E106" s="61"/>
      <c r="F106" s="203" t="s">
        <v>1664</v>
      </c>
      <c r="G106" s="61"/>
      <c r="H106" s="61"/>
      <c r="I106" s="161"/>
      <c r="J106" s="61"/>
      <c r="K106" s="61"/>
      <c r="L106" s="59"/>
      <c r="M106" s="204"/>
      <c r="N106" s="40"/>
      <c r="O106" s="40"/>
      <c r="P106" s="40"/>
      <c r="Q106" s="40"/>
      <c r="R106" s="40"/>
      <c r="S106" s="40"/>
      <c r="T106" s="76"/>
      <c r="AT106" s="22" t="s">
        <v>159</v>
      </c>
      <c r="AU106" s="22" t="s">
        <v>71</v>
      </c>
    </row>
    <row r="107" spans="2:65" s="1" customFormat="1" ht="14.45" customHeight="1">
      <c r="B107" s="39"/>
      <c r="C107" s="190" t="s">
        <v>71</v>
      </c>
      <c r="D107" s="190" t="s">
        <v>152</v>
      </c>
      <c r="E107" s="191" t="s">
        <v>1665</v>
      </c>
      <c r="F107" s="192" t="s">
        <v>1666</v>
      </c>
      <c r="G107" s="193" t="s">
        <v>1597</v>
      </c>
      <c r="H107" s="194">
        <v>1</v>
      </c>
      <c r="I107" s="195"/>
      <c r="J107" s="196">
        <f>ROUND(I107*H107,2)</f>
        <v>0</v>
      </c>
      <c r="K107" s="192" t="s">
        <v>21</v>
      </c>
      <c r="L107" s="59"/>
      <c r="M107" s="197" t="s">
        <v>21</v>
      </c>
      <c r="N107" s="198" t="s">
        <v>42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2" t="s">
        <v>157</v>
      </c>
      <c r="AT107" s="22" t="s">
        <v>152</v>
      </c>
      <c r="AU107" s="22" t="s">
        <v>71</v>
      </c>
      <c r="AY107" s="22" t="s">
        <v>150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79</v>
      </c>
      <c r="BK107" s="201">
        <f>ROUND(I107*H107,2)</f>
        <v>0</v>
      </c>
      <c r="BL107" s="22" t="s">
        <v>157</v>
      </c>
      <c r="BM107" s="22" t="s">
        <v>348</v>
      </c>
    </row>
    <row r="108" spans="2:65" s="1" customFormat="1">
      <c r="B108" s="39"/>
      <c r="C108" s="61"/>
      <c r="D108" s="202" t="s">
        <v>159</v>
      </c>
      <c r="E108" s="61"/>
      <c r="F108" s="203" t="s">
        <v>1666</v>
      </c>
      <c r="G108" s="61"/>
      <c r="H108" s="61"/>
      <c r="I108" s="161"/>
      <c r="J108" s="61"/>
      <c r="K108" s="61"/>
      <c r="L108" s="59"/>
      <c r="M108" s="237"/>
      <c r="N108" s="238"/>
      <c r="O108" s="238"/>
      <c r="P108" s="238"/>
      <c r="Q108" s="238"/>
      <c r="R108" s="238"/>
      <c r="S108" s="238"/>
      <c r="T108" s="239"/>
      <c r="AT108" s="22" t="s">
        <v>159</v>
      </c>
      <c r="AU108" s="22" t="s">
        <v>71</v>
      </c>
    </row>
    <row r="109" spans="2:65" s="1" customFormat="1" ht="6.95" customHeight="1">
      <c r="B109" s="54"/>
      <c r="C109" s="55"/>
      <c r="D109" s="55"/>
      <c r="E109" s="55"/>
      <c r="F109" s="55"/>
      <c r="G109" s="55"/>
      <c r="H109" s="55"/>
      <c r="I109" s="137"/>
      <c r="J109" s="55"/>
      <c r="K109" s="55"/>
      <c r="L109" s="59"/>
    </row>
  </sheetData>
  <sheetProtection algorithmName="SHA-512" hashValue="Z2ySFce1ImmJKG6jsuyceLh0E+c/MgeYw6Z/XLCXq7Av6UxHEa1dbouYmzFUPDdlAudmelonupaddmx6gWzpsA==" saltValue="Ws64mJuxaKC3W99AIJVVrr5z7+73DPVhOxZmzvLGKJ6MHWmWSPL+VcoPuBEGZSbKvfmQaKmWatbp5mA2av5JVA==" spinCount="100000" sheet="1" objects="1" scenarios="1" formatColumns="0" formatRows="0" autoFilter="0"/>
  <autoFilter ref="C75:K108"/>
  <mergeCells count="10">
    <mergeCell ref="J51:J52"/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.24"/>
  <pageSetup paperSize="9" scale="80" fitToHeight="100" orientation="portrait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31"/>
  <sheetViews>
    <sheetView showGridLines="0" tabSelected="1" workbookViewId="0">
      <pane ySplit="1" topLeftCell="A2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3.3320312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94</v>
      </c>
      <c r="G1" s="360" t="s">
        <v>95</v>
      </c>
      <c r="H1" s="360"/>
      <c r="I1" s="113"/>
      <c r="J1" s="112" t="s">
        <v>96</v>
      </c>
      <c r="K1" s="111" t="s">
        <v>97</v>
      </c>
      <c r="L1" s="112" t="s">
        <v>98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2" t="s">
        <v>90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61" t="str">
        <f>'Rekapitulace stavby'!K6</f>
        <v>Snížení energetické náročnosti obj. ŠD č.p. 355</v>
      </c>
      <c r="F7" s="362"/>
      <c r="G7" s="362"/>
      <c r="H7" s="362"/>
      <c r="I7" s="115"/>
      <c r="J7" s="27"/>
      <c r="K7" s="29"/>
    </row>
    <row r="8" spans="1:70" s="1" customFormat="1" ht="15">
      <c r="B8" s="39"/>
      <c r="C8" s="40"/>
      <c r="D8" s="35" t="s">
        <v>100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1667</v>
      </c>
      <c r="F9" s="364"/>
      <c r="G9" s="364"/>
      <c r="H9" s="364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1592</v>
      </c>
      <c r="G12" s="40"/>
      <c r="H12" s="40"/>
      <c r="I12" s="117" t="s">
        <v>25</v>
      </c>
      <c r="J12" s="118" t="str">
        <f>'Rekapitulace stavby'!AN8</f>
        <v>13. 11. 2018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tr">
        <f>IF('Rekapitulace stavby'!AN10="","",'Rekapitulace stavby'!AN10)</f>
        <v/>
      </c>
      <c r="K14" s="43"/>
    </row>
    <row r="15" spans="1:70" s="1" customFormat="1" ht="18" customHeight="1">
      <c r="B15" s="39"/>
      <c r="C15" s="40"/>
      <c r="D15" s="40"/>
      <c r="E15" s="33" t="str">
        <f>IF('Rekapitulace stavby'!E11="","",'Rekapitulace stavby'!E11)</f>
        <v>Město N. Bor</v>
      </c>
      <c r="F15" s="40"/>
      <c r="G15" s="40"/>
      <c r="H15" s="40"/>
      <c r="I15" s="117" t="s">
        <v>30</v>
      </c>
      <c r="J15" s="33" t="str">
        <f>IF('Rekapitulace stavby'!AN11="","",'Rekapitulace stavby'!AN11)</f>
        <v/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tr">
        <f>IF('Rekapitulace stavby'!AN16="","",'Rekapitulace stavby'!AN16)</f>
        <v/>
      </c>
      <c r="K20" s="43"/>
    </row>
    <row r="21" spans="2:11" s="1" customFormat="1" ht="18" customHeight="1">
      <c r="B21" s="39"/>
      <c r="C21" s="40"/>
      <c r="D21" s="40"/>
      <c r="E21" s="33" t="str">
        <f>IF('Rekapitulace stavby'!E17="","",'Rekapitulace stavby'!E17)</f>
        <v>R. Voce</v>
      </c>
      <c r="F21" s="40"/>
      <c r="G21" s="40"/>
      <c r="H21" s="40"/>
      <c r="I21" s="117" t="s">
        <v>30</v>
      </c>
      <c r="J21" s="33" t="str">
        <f>IF('Rekapitulace stavby'!AN17="","",'Rekapitulace stavby'!AN17)</f>
        <v/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32" t="s">
        <v>21</v>
      </c>
      <c r="F24" s="332"/>
      <c r="G24" s="332"/>
      <c r="H24" s="33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ROUND(J76,2)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ROUND(SUM(BE76:BE130), 2)</f>
        <v>0</v>
      </c>
      <c r="G30" s="40"/>
      <c r="H30" s="40"/>
      <c r="I30" s="129">
        <v>0.21</v>
      </c>
      <c r="J30" s="128">
        <f>ROUND(ROUND((SUM(BE76:BE130)),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ROUND(SUM(BF76:BF130), 2)</f>
        <v>0</v>
      </c>
      <c r="G31" s="40"/>
      <c r="H31" s="40"/>
      <c r="I31" s="129">
        <v>0.15</v>
      </c>
      <c r="J31" s="128">
        <f>ROUND(ROUND((SUM(BF76:BF130)),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ROUND(SUM(BG76:BG130),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ROUND(SUM(BH76:BH130),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ROUND(SUM(BI76:BI130),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61" t="str">
        <f>E7</f>
        <v>Snížení energetické náročnosti obj. ŠD č.p. 355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100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63" t="str">
        <f>E9</f>
        <v>04 - střešní plášť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 xml:space="preserve"> </v>
      </c>
      <c r="G49" s="40"/>
      <c r="H49" s="40"/>
      <c r="I49" s="117" t="s">
        <v>25</v>
      </c>
      <c r="J49" s="118" t="str">
        <f>IF(J12="","",J12)</f>
        <v>13. 11. 2018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N. Bor</v>
      </c>
      <c r="G51" s="40"/>
      <c r="H51" s="40"/>
      <c r="I51" s="117" t="s">
        <v>33</v>
      </c>
      <c r="J51" s="332" t="str">
        <f>E21</f>
        <v>R. Voce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5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J76</f>
        <v>0</v>
      </c>
      <c r="K56" s="43"/>
      <c r="AU56" s="22" t="s">
        <v>106</v>
      </c>
    </row>
    <row r="57" spans="2:47" s="1" customFormat="1" ht="21.75" customHeight="1">
      <c r="B57" s="39"/>
      <c r="C57" s="40"/>
      <c r="D57" s="40"/>
      <c r="E57" s="40"/>
      <c r="F57" s="40"/>
      <c r="G57" s="40"/>
      <c r="H57" s="40"/>
      <c r="I57" s="116"/>
      <c r="J57" s="40"/>
      <c r="K57" s="43"/>
    </row>
    <row r="58" spans="2:47" s="1" customFormat="1" ht="6.95" customHeight="1">
      <c r="B58" s="54"/>
      <c r="C58" s="55"/>
      <c r="D58" s="55"/>
      <c r="E58" s="55"/>
      <c r="F58" s="55"/>
      <c r="G58" s="55"/>
      <c r="H58" s="55"/>
      <c r="I58" s="137"/>
      <c r="J58" s="55"/>
      <c r="K58" s="5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0"/>
      <c r="J62" s="58"/>
      <c r="K62" s="58"/>
      <c r="L62" s="59"/>
    </row>
    <row r="63" spans="2:47" s="1" customFormat="1" ht="36.950000000000003" customHeight="1">
      <c r="B63" s="39"/>
      <c r="C63" s="60" t="s">
        <v>134</v>
      </c>
      <c r="D63" s="61"/>
      <c r="E63" s="61"/>
      <c r="F63" s="61"/>
      <c r="G63" s="61"/>
      <c r="H63" s="61"/>
      <c r="I63" s="161"/>
      <c r="J63" s="61"/>
      <c r="K63" s="61"/>
      <c r="L63" s="59"/>
    </row>
    <row r="64" spans="2:47" s="1" customFormat="1" ht="6.95" customHeight="1">
      <c r="B64" s="39"/>
      <c r="C64" s="61"/>
      <c r="D64" s="61"/>
      <c r="E64" s="61"/>
      <c r="F64" s="61"/>
      <c r="G64" s="61"/>
      <c r="H64" s="61"/>
      <c r="I64" s="161"/>
      <c r="J64" s="61"/>
      <c r="K64" s="61"/>
      <c r="L64" s="59"/>
    </row>
    <row r="65" spans="2:65" s="1" customFormat="1" ht="14.45" customHeight="1">
      <c r="B65" s="39"/>
      <c r="C65" s="63" t="s">
        <v>18</v>
      </c>
      <c r="D65" s="61"/>
      <c r="E65" s="61"/>
      <c r="F65" s="61"/>
      <c r="G65" s="61"/>
      <c r="H65" s="61"/>
      <c r="I65" s="161"/>
      <c r="J65" s="61"/>
      <c r="K65" s="61"/>
      <c r="L65" s="59"/>
    </row>
    <row r="66" spans="2:65" s="1" customFormat="1" ht="14.45" customHeight="1">
      <c r="B66" s="39"/>
      <c r="C66" s="61"/>
      <c r="D66" s="61"/>
      <c r="E66" s="357" t="str">
        <f>E7</f>
        <v>Snížení energetické náročnosti obj. ŠD č.p. 355</v>
      </c>
      <c r="F66" s="358"/>
      <c r="G66" s="358"/>
      <c r="H66" s="358"/>
      <c r="I66" s="161"/>
      <c r="J66" s="61"/>
      <c r="K66" s="61"/>
      <c r="L66" s="59"/>
    </row>
    <row r="67" spans="2:65" s="1" customFormat="1" ht="14.45" customHeight="1">
      <c r="B67" s="39"/>
      <c r="C67" s="63" t="s">
        <v>100</v>
      </c>
      <c r="D67" s="61"/>
      <c r="E67" s="61"/>
      <c r="F67" s="61"/>
      <c r="G67" s="61"/>
      <c r="H67" s="61"/>
      <c r="I67" s="161"/>
      <c r="J67" s="61"/>
      <c r="K67" s="61"/>
      <c r="L67" s="59"/>
    </row>
    <row r="68" spans="2:65" s="1" customFormat="1" ht="16.149999999999999" customHeight="1">
      <c r="B68" s="39"/>
      <c r="C68" s="61"/>
      <c r="D68" s="61"/>
      <c r="E68" s="352" t="str">
        <f>E9</f>
        <v>04 - střešní plášť</v>
      </c>
      <c r="F68" s="359"/>
      <c r="G68" s="359"/>
      <c r="H68" s="359"/>
      <c r="I68" s="161"/>
      <c r="J68" s="61"/>
      <c r="K68" s="61"/>
      <c r="L68" s="59"/>
    </row>
    <row r="69" spans="2:65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65" s="1" customFormat="1" ht="18" customHeight="1">
      <c r="B70" s="39"/>
      <c r="C70" s="63" t="s">
        <v>23</v>
      </c>
      <c r="D70" s="61"/>
      <c r="E70" s="61"/>
      <c r="F70" s="162" t="str">
        <f>F12</f>
        <v xml:space="preserve"> </v>
      </c>
      <c r="G70" s="61"/>
      <c r="H70" s="61"/>
      <c r="I70" s="163" t="s">
        <v>25</v>
      </c>
      <c r="J70" s="71" t="str">
        <f>IF(J12="","",J12)</f>
        <v>13. 11. 2018</v>
      </c>
      <c r="K70" s="61"/>
      <c r="L70" s="59"/>
    </row>
    <row r="71" spans="2:65" s="1" customFormat="1" ht="6.95" customHeight="1">
      <c r="B71" s="39"/>
      <c r="C71" s="61"/>
      <c r="D71" s="61"/>
      <c r="E71" s="61"/>
      <c r="F71" s="61"/>
      <c r="G71" s="61"/>
      <c r="H71" s="61"/>
      <c r="I71" s="161"/>
      <c r="J71" s="61"/>
      <c r="K71" s="61"/>
      <c r="L71" s="59"/>
    </row>
    <row r="72" spans="2:65" s="1" customFormat="1" ht="15">
      <c r="B72" s="39"/>
      <c r="C72" s="63" t="s">
        <v>27</v>
      </c>
      <c r="D72" s="61"/>
      <c r="E72" s="61"/>
      <c r="F72" s="162" t="str">
        <f>E15</f>
        <v>Město N. Bor</v>
      </c>
      <c r="G72" s="61"/>
      <c r="H72" s="61"/>
      <c r="I72" s="163" t="s">
        <v>33</v>
      </c>
      <c r="J72" s="162" t="str">
        <f>E21</f>
        <v>R. Voce</v>
      </c>
      <c r="K72" s="61"/>
      <c r="L72" s="59"/>
    </row>
    <row r="73" spans="2:65" s="1" customFormat="1" ht="14.45" customHeight="1">
      <c r="B73" s="39"/>
      <c r="C73" s="63" t="s">
        <v>31</v>
      </c>
      <c r="D73" s="61"/>
      <c r="E73" s="61"/>
      <c r="F73" s="162" t="str">
        <f>IF(E18="","",E18)</f>
        <v/>
      </c>
      <c r="G73" s="61"/>
      <c r="H73" s="61"/>
      <c r="I73" s="161"/>
      <c r="J73" s="61"/>
      <c r="K73" s="61"/>
      <c r="L73" s="59"/>
    </row>
    <row r="74" spans="2:65" s="1" customFormat="1" ht="10.3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65" s="9" customFormat="1" ht="29.25" customHeight="1">
      <c r="B75" s="164"/>
      <c r="C75" s="165" t="s">
        <v>135</v>
      </c>
      <c r="D75" s="166" t="s">
        <v>56</v>
      </c>
      <c r="E75" s="166" t="s">
        <v>52</v>
      </c>
      <c r="F75" s="166" t="s">
        <v>136</v>
      </c>
      <c r="G75" s="166" t="s">
        <v>137</v>
      </c>
      <c r="H75" s="166" t="s">
        <v>138</v>
      </c>
      <c r="I75" s="167" t="s">
        <v>139</v>
      </c>
      <c r="J75" s="166" t="s">
        <v>104</v>
      </c>
      <c r="K75" s="168" t="s">
        <v>140</v>
      </c>
      <c r="L75" s="169"/>
      <c r="M75" s="79" t="s">
        <v>141</v>
      </c>
      <c r="N75" s="80" t="s">
        <v>41</v>
      </c>
      <c r="O75" s="80" t="s">
        <v>142</v>
      </c>
      <c r="P75" s="80" t="s">
        <v>143</v>
      </c>
      <c r="Q75" s="80" t="s">
        <v>144</v>
      </c>
      <c r="R75" s="80" t="s">
        <v>145</v>
      </c>
      <c r="S75" s="80" t="s">
        <v>146</v>
      </c>
      <c r="T75" s="81" t="s">
        <v>147</v>
      </c>
    </row>
    <row r="76" spans="2:65" s="1" customFormat="1" ht="29.25" customHeight="1">
      <c r="B76" s="39"/>
      <c r="C76" s="85" t="s">
        <v>105</v>
      </c>
      <c r="D76" s="61"/>
      <c r="E76" s="61"/>
      <c r="F76" s="61"/>
      <c r="G76" s="61"/>
      <c r="H76" s="61"/>
      <c r="I76" s="161"/>
      <c r="J76" s="170">
        <f>BK76</f>
        <v>0</v>
      </c>
      <c r="K76" s="61"/>
      <c r="L76" s="59"/>
      <c r="M76" s="82"/>
      <c r="N76" s="83"/>
      <c r="O76" s="83"/>
      <c r="P76" s="171">
        <f>SUM(P77:P130)</f>
        <v>0</v>
      </c>
      <c r="Q76" s="83"/>
      <c r="R76" s="171">
        <f>SUM(R77:R130)</f>
        <v>0</v>
      </c>
      <c r="S76" s="83"/>
      <c r="T76" s="172">
        <f>SUM(T77:T130)</f>
        <v>0</v>
      </c>
      <c r="AT76" s="22" t="s">
        <v>70</v>
      </c>
      <c r="AU76" s="22" t="s">
        <v>106</v>
      </c>
      <c r="BK76" s="173">
        <f>SUM(BK77:BK130)</f>
        <v>0</v>
      </c>
    </row>
    <row r="77" spans="2:65" s="1" customFormat="1" ht="14.45" customHeight="1">
      <c r="B77" s="39"/>
      <c r="C77" s="190" t="s">
        <v>79</v>
      </c>
      <c r="D77" s="190" t="s">
        <v>152</v>
      </c>
      <c r="E77" s="191" t="s">
        <v>1668</v>
      </c>
      <c r="F77" s="192" t="s">
        <v>1669</v>
      </c>
      <c r="G77" s="193" t="s">
        <v>155</v>
      </c>
      <c r="H77" s="194">
        <v>312.8</v>
      </c>
      <c r="I77" s="195"/>
      <c r="J77" s="196">
        <f>ROUND(I77*H77,2)</f>
        <v>0</v>
      </c>
      <c r="K77" s="192" t="s">
        <v>21</v>
      </c>
      <c r="L77" s="59"/>
      <c r="M77" s="197" t="s">
        <v>21</v>
      </c>
      <c r="N77" s="198" t="s">
        <v>42</v>
      </c>
      <c r="O77" s="40"/>
      <c r="P77" s="199">
        <f>O77*H77</f>
        <v>0</v>
      </c>
      <c r="Q77" s="199">
        <v>0</v>
      </c>
      <c r="R77" s="199">
        <f>Q77*H77</f>
        <v>0</v>
      </c>
      <c r="S77" s="199">
        <v>0</v>
      </c>
      <c r="T77" s="200">
        <f>S77*H77</f>
        <v>0</v>
      </c>
      <c r="AR77" s="22" t="s">
        <v>157</v>
      </c>
      <c r="AT77" s="22" t="s">
        <v>152</v>
      </c>
      <c r="AU77" s="22" t="s">
        <v>71</v>
      </c>
      <c r="AY77" s="22" t="s">
        <v>150</v>
      </c>
      <c r="BE77" s="201">
        <f>IF(N77="základní",J77,0)</f>
        <v>0</v>
      </c>
      <c r="BF77" s="201">
        <f>IF(N77="snížená",J77,0)</f>
        <v>0</v>
      </c>
      <c r="BG77" s="201">
        <f>IF(N77="zákl. přenesená",J77,0)</f>
        <v>0</v>
      </c>
      <c r="BH77" s="201">
        <f>IF(N77="sníž. přenesená",J77,0)</f>
        <v>0</v>
      </c>
      <c r="BI77" s="201">
        <f>IF(N77="nulová",J77,0)</f>
        <v>0</v>
      </c>
      <c r="BJ77" s="22" t="s">
        <v>79</v>
      </c>
      <c r="BK77" s="201">
        <f>ROUND(I77*H77,2)</f>
        <v>0</v>
      </c>
      <c r="BL77" s="22" t="s">
        <v>157</v>
      </c>
      <c r="BM77" s="22" t="s">
        <v>1670</v>
      </c>
    </row>
    <row r="78" spans="2:65" s="1" customFormat="1">
      <c r="B78" s="39"/>
      <c r="C78" s="61"/>
      <c r="D78" s="202" t="s">
        <v>159</v>
      </c>
      <c r="E78" s="61"/>
      <c r="F78" s="203" t="s">
        <v>1669</v>
      </c>
      <c r="G78" s="61"/>
      <c r="H78" s="61"/>
      <c r="I78" s="161"/>
      <c r="J78" s="61"/>
      <c r="K78" s="61"/>
      <c r="L78" s="59"/>
      <c r="M78" s="204"/>
      <c r="N78" s="40"/>
      <c r="O78" s="40"/>
      <c r="P78" s="40"/>
      <c r="Q78" s="40"/>
      <c r="R78" s="40"/>
      <c r="S78" s="40"/>
      <c r="T78" s="76"/>
      <c r="AT78" s="22" t="s">
        <v>159</v>
      </c>
      <c r="AU78" s="22" t="s">
        <v>71</v>
      </c>
    </row>
    <row r="79" spans="2:65" s="1" customFormat="1" ht="22.9" customHeight="1">
      <c r="B79" s="39"/>
      <c r="C79" s="216" t="s">
        <v>81</v>
      </c>
      <c r="D79" s="216" t="s">
        <v>206</v>
      </c>
      <c r="E79" s="217" t="s">
        <v>1671</v>
      </c>
      <c r="F79" s="218" t="s">
        <v>1672</v>
      </c>
      <c r="G79" s="219" t="s">
        <v>1597</v>
      </c>
      <c r="H79" s="220">
        <v>706</v>
      </c>
      <c r="I79" s="221"/>
      <c r="J79" s="222">
        <f>ROUND(I79*H79,2)</f>
        <v>0</v>
      </c>
      <c r="K79" s="218" t="s">
        <v>21</v>
      </c>
      <c r="L79" s="223"/>
      <c r="M79" s="224" t="s">
        <v>21</v>
      </c>
      <c r="N79" s="225" t="s">
        <v>42</v>
      </c>
      <c r="O79" s="40"/>
      <c r="P79" s="199">
        <f>O79*H79</f>
        <v>0</v>
      </c>
      <c r="Q79" s="199">
        <v>0</v>
      </c>
      <c r="R79" s="199">
        <f>Q79*H79</f>
        <v>0</v>
      </c>
      <c r="S79" s="199">
        <v>0</v>
      </c>
      <c r="T79" s="200">
        <f>S79*H79</f>
        <v>0</v>
      </c>
      <c r="AR79" s="22" t="s">
        <v>194</v>
      </c>
      <c r="AT79" s="22" t="s">
        <v>206</v>
      </c>
      <c r="AU79" s="22" t="s">
        <v>71</v>
      </c>
      <c r="AY79" s="22" t="s">
        <v>150</v>
      </c>
      <c r="BE79" s="201">
        <f>IF(N79="základní",J79,0)</f>
        <v>0</v>
      </c>
      <c r="BF79" s="201">
        <f>IF(N79="snížená",J79,0)</f>
        <v>0</v>
      </c>
      <c r="BG79" s="201">
        <f>IF(N79="zákl. přenesená",J79,0)</f>
        <v>0</v>
      </c>
      <c r="BH79" s="201">
        <f>IF(N79="sníž. přenesená",J79,0)</f>
        <v>0</v>
      </c>
      <c r="BI79" s="201">
        <f>IF(N79="nulová",J79,0)</f>
        <v>0</v>
      </c>
      <c r="BJ79" s="22" t="s">
        <v>79</v>
      </c>
      <c r="BK79" s="201">
        <f>ROUND(I79*H79,2)</f>
        <v>0</v>
      </c>
      <c r="BL79" s="22" t="s">
        <v>157</v>
      </c>
      <c r="BM79" s="22" t="s">
        <v>81</v>
      </c>
    </row>
    <row r="80" spans="2:65" s="1" customFormat="1">
      <c r="B80" s="39"/>
      <c r="C80" s="61"/>
      <c r="D80" s="202" t="s">
        <v>159</v>
      </c>
      <c r="E80" s="61"/>
      <c r="F80" s="203" t="s">
        <v>1672</v>
      </c>
      <c r="G80" s="61"/>
      <c r="H80" s="61"/>
      <c r="I80" s="161"/>
      <c r="J80" s="61"/>
      <c r="K80" s="61"/>
      <c r="L80" s="59"/>
      <c r="M80" s="204"/>
      <c r="N80" s="40"/>
      <c r="O80" s="40"/>
      <c r="P80" s="40"/>
      <c r="Q80" s="40"/>
      <c r="R80" s="40"/>
      <c r="S80" s="40"/>
      <c r="T80" s="76"/>
      <c r="AT80" s="22" t="s">
        <v>159</v>
      </c>
      <c r="AU80" s="22" t="s">
        <v>71</v>
      </c>
    </row>
    <row r="81" spans="2:65" s="1" customFormat="1" ht="14.45" customHeight="1">
      <c r="B81" s="39"/>
      <c r="C81" s="216" t="s">
        <v>168</v>
      </c>
      <c r="D81" s="216" t="s">
        <v>206</v>
      </c>
      <c r="E81" s="217" t="s">
        <v>1673</v>
      </c>
      <c r="F81" s="218" t="s">
        <v>1674</v>
      </c>
      <c r="G81" s="219" t="s">
        <v>1597</v>
      </c>
      <c r="H81" s="220">
        <v>27</v>
      </c>
      <c r="I81" s="221"/>
      <c r="J81" s="222">
        <f>ROUND(I81*H81,2)</f>
        <v>0</v>
      </c>
      <c r="K81" s="218" t="s">
        <v>21</v>
      </c>
      <c r="L81" s="223"/>
      <c r="M81" s="224" t="s">
        <v>21</v>
      </c>
      <c r="N81" s="225" t="s">
        <v>42</v>
      </c>
      <c r="O81" s="40"/>
      <c r="P81" s="199">
        <f>O81*H81</f>
        <v>0</v>
      </c>
      <c r="Q81" s="199">
        <v>0</v>
      </c>
      <c r="R81" s="199">
        <f>Q81*H81</f>
        <v>0</v>
      </c>
      <c r="S81" s="199">
        <v>0</v>
      </c>
      <c r="T81" s="200">
        <f>S81*H81</f>
        <v>0</v>
      </c>
      <c r="AR81" s="22" t="s">
        <v>194</v>
      </c>
      <c r="AT81" s="22" t="s">
        <v>206</v>
      </c>
      <c r="AU81" s="22" t="s">
        <v>71</v>
      </c>
      <c r="AY81" s="22" t="s">
        <v>150</v>
      </c>
      <c r="BE81" s="201">
        <f>IF(N81="základní",J81,0)</f>
        <v>0</v>
      </c>
      <c r="BF81" s="201">
        <f>IF(N81="snížená",J81,0)</f>
        <v>0</v>
      </c>
      <c r="BG81" s="201">
        <f>IF(N81="zákl. přenesená",J81,0)</f>
        <v>0</v>
      </c>
      <c r="BH81" s="201">
        <f>IF(N81="sníž. přenesená",J81,0)</f>
        <v>0</v>
      </c>
      <c r="BI81" s="201">
        <f>IF(N81="nulová",J81,0)</f>
        <v>0</v>
      </c>
      <c r="BJ81" s="22" t="s">
        <v>79</v>
      </c>
      <c r="BK81" s="201">
        <f>ROUND(I81*H81,2)</f>
        <v>0</v>
      </c>
      <c r="BL81" s="22" t="s">
        <v>157</v>
      </c>
      <c r="BM81" s="22" t="s">
        <v>157</v>
      </c>
    </row>
    <row r="82" spans="2:65" s="1" customFormat="1">
      <c r="B82" s="39"/>
      <c r="C82" s="61"/>
      <c r="D82" s="202" t="s">
        <v>159</v>
      </c>
      <c r="E82" s="61"/>
      <c r="F82" s="203" t="s">
        <v>1674</v>
      </c>
      <c r="G82" s="61"/>
      <c r="H82" s="61"/>
      <c r="I82" s="161"/>
      <c r="J82" s="61"/>
      <c r="K82" s="61"/>
      <c r="L82" s="59"/>
      <c r="M82" s="204"/>
      <c r="N82" s="40"/>
      <c r="O82" s="40"/>
      <c r="P82" s="40"/>
      <c r="Q82" s="40"/>
      <c r="R82" s="40"/>
      <c r="S82" s="40"/>
      <c r="T82" s="76"/>
      <c r="AT82" s="22" t="s">
        <v>159</v>
      </c>
      <c r="AU82" s="22" t="s">
        <v>71</v>
      </c>
    </row>
    <row r="83" spans="2:65" s="1" customFormat="1" ht="14.45" customHeight="1">
      <c r="B83" s="39"/>
      <c r="C83" s="216" t="s">
        <v>157</v>
      </c>
      <c r="D83" s="216" t="s">
        <v>206</v>
      </c>
      <c r="E83" s="217" t="s">
        <v>1675</v>
      </c>
      <c r="F83" s="218" t="s">
        <v>1676</v>
      </c>
      <c r="G83" s="219" t="s">
        <v>1597</v>
      </c>
      <c r="H83" s="220">
        <v>23</v>
      </c>
      <c r="I83" s="221"/>
      <c r="J83" s="222">
        <f>ROUND(I83*H83,2)</f>
        <v>0</v>
      </c>
      <c r="K83" s="218" t="s">
        <v>21</v>
      </c>
      <c r="L83" s="223"/>
      <c r="M83" s="224" t="s">
        <v>21</v>
      </c>
      <c r="N83" s="225" t="s">
        <v>42</v>
      </c>
      <c r="O83" s="40"/>
      <c r="P83" s="199">
        <f>O83*H83</f>
        <v>0</v>
      </c>
      <c r="Q83" s="199">
        <v>0</v>
      </c>
      <c r="R83" s="199">
        <f>Q83*H83</f>
        <v>0</v>
      </c>
      <c r="S83" s="199">
        <v>0</v>
      </c>
      <c r="T83" s="200">
        <f>S83*H83</f>
        <v>0</v>
      </c>
      <c r="AR83" s="22" t="s">
        <v>194</v>
      </c>
      <c r="AT83" s="22" t="s">
        <v>206</v>
      </c>
      <c r="AU83" s="22" t="s">
        <v>71</v>
      </c>
      <c r="AY83" s="22" t="s">
        <v>150</v>
      </c>
      <c r="BE83" s="201">
        <f>IF(N83="základní",J83,0)</f>
        <v>0</v>
      </c>
      <c r="BF83" s="201">
        <f>IF(N83="snížená",J83,0)</f>
        <v>0</v>
      </c>
      <c r="BG83" s="201">
        <f>IF(N83="zákl. přenesená",J83,0)</f>
        <v>0</v>
      </c>
      <c r="BH83" s="201">
        <f>IF(N83="sníž. přenesená",J83,0)</f>
        <v>0</v>
      </c>
      <c r="BI83" s="201">
        <f>IF(N83="nulová",J83,0)</f>
        <v>0</v>
      </c>
      <c r="BJ83" s="22" t="s">
        <v>79</v>
      </c>
      <c r="BK83" s="201">
        <f>ROUND(I83*H83,2)</f>
        <v>0</v>
      </c>
      <c r="BL83" s="22" t="s">
        <v>157</v>
      </c>
      <c r="BM83" s="22" t="s">
        <v>184</v>
      </c>
    </row>
    <row r="84" spans="2:65" s="1" customFormat="1">
      <c r="B84" s="39"/>
      <c r="C84" s="61"/>
      <c r="D84" s="202" t="s">
        <v>159</v>
      </c>
      <c r="E84" s="61"/>
      <c r="F84" s="203" t="s">
        <v>1676</v>
      </c>
      <c r="G84" s="61"/>
      <c r="H84" s="61"/>
      <c r="I84" s="161"/>
      <c r="J84" s="61"/>
      <c r="K84" s="61"/>
      <c r="L84" s="59"/>
      <c r="M84" s="204"/>
      <c r="N84" s="40"/>
      <c r="O84" s="40"/>
      <c r="P84" s="40"/>
      <c r="Q84" s="40"/>
      <c r="R84" s="40"/>
      <c r="S84" s="40"/>
      <c r="T84" s="76"/>
      <c r="AT84" s="22" t="s">
        <v>159</v>
      </c>
      <c r="AU84" s="22" t="s">
        <v>71</v>
      </c>
    </row>
    <row r="85" spans="2:65" s="1" customFormat="1" ht="14.45" customHeight="1">
      <c r="B85" s="39"/>
      <c r="C85" s="216" t="s">
        <v>180</v>
      </c>
      <c r="D85" s="216" t="s">
        <v>206</v>
      </c>
      <c r="E85" s="217" t="s">
        <v>1677</v>
      </c>
      <c r="F85" s="218" t="s">
        <v>1678</v>
      </c>
      <c r="G85" s="219" t="s">
        <v>1597</v>
      </c>
      <c r="H85" s="220">
        <v>63</v>
      </c>
      <c r="I85" s="221"/>
      <c r="J85" s="222">
        <f>ROUND(I85*H85,2)</f>
        <v>0</v>
      </c>
      <c r="K85" s="218" t="s">
        <v>21</v>
      </c>
      <c r="L85" s="223"/>
      <c r="M85" s="224" t="s">
        <v>21</v>
      </c>
      <c r="N85" s="225" t="s">
        <v>42</v>
      </c>
      <c r="O85" s="40"/>
      <c r="P85" s="199">
        <f>O85*H85</f>
        <v>0</v>
      </c>
      <c r="Q85" s="199">
        <v>0</v>
      </c>
      <c r="R85" s="199">
        <f>Q85*H85</f>
        <v>0</v>
      </c>
      <c r="S85" s="199">
        <v>0</v>
      </c>
      <c r="T85" s="200">
        <f>S85*H85</f>
        <v>0</v>
      </c>
      <c r="AR85" s="22" t="s">
        <v>194</v>
      </c>
      <c r="AT85" s="22" t="s">
        <v>206</v>
      </c>
      <c r="AU85" s="22" t="s">
        <v>71</v>
      </c>
      <c r="AY85" s="22" t="s">
        <v>150</v>
      </c>
      <c r="BE85" s="201">
        <f>IF(N85="základní",J85,0)</f>
        <v>0</v>
      </c>
      <c r="BF85" s="201">
        <f>IF(N85="snížená",J85,0)</f>
        <v>0</v>
      </c>
      <c r="BG85" s="201">
        <f>IF(N85="zákl. přenesená",J85,0)</f>
        <v>0</v>
      </c>
      <c r="BH85" s="201">
        <f>IF(N85="sníž. přenesená",J85,0)</f>
        <v>0</v>
      </c>
      <c r="BI85" s="201">
        <f>IF(N85="nulová",J85,0)</f>
        <v>0</v>
      </c>
      <c r="BJ85" s="22" t="s">
        <v>79</v>
      </c>
      <c r="BK85" s="201">
        <f>ROUND(I85*H85,2)</f>
        <v>0</v>
      </c>
      <c r="BL85" s="22" t="s">
        <v>157</v>
      </c>
      <c r="BM85" s="22" t="s">
        <v>194</v>
      </c>
    </row>
    <row r="86" spans="2:65" s="1" customFormat="1">
      <c r="B86" s="39"/>
      <c r="C86" s="61"/>
      <c r="D86" s="202" t="s">
        <v>159</v>
      </c>
      <c r="E86" s="61"/>
      <c r="F86" s="203" t="s">
        <v>1678</v>
      </c>
      <c r="G86" s="61"/>
      <c r="H86" s="61"/>
      <c r="I86" s="161"/>
      <c r="J86" s="61"/>
      <c r="K86" s="61"/>
      <c r="L86" s="59"/>
      <c r="M86" s="204"/>
      <c r="N86" s="40"/>
      <c r="O86" s="40"/>
      <c r="P86" s="40"/>
      <c r="Q86" s="40"/>
      <c r="R86" s="40"/>
      <c r="S86" s="40"/>
      <c r="T86" s="76"/>
      <c r="AT86" s="22" t="s">
        <v>159</v>
      </c>
      <c r="AU86" s="22" t="s">
        <v>71</v>
      </c>
    </row>
    <row r="87" spans="2:65" s="1" customFormat="1" ht="14.45" customHeight="1">
      <c r="B87" s="39"/>
      <c r="C87" s="216" t="s">
        <v>184</v>
      </c>
      <c r="D87" s="216" t="s">
        <v>206</v>
      </c>
      <c r="E87" s="217" t="s">
        <v>1679</v>
      </c>
      <c r="F87" s="218" t="s">
        <v>1680</v>
      </c>
      <c r="G87" s="219" t="s">
        <v>1597</v>
      </c>
      <c r="H87" s="220">
        <v>3</v>
      </c>
      <c r="I87" s="221"/>
      <c r="J87" s="222">
        <f>ROUND(I87*H87,2)</f>
        <v>0</v>
      </c>
      <c r="K87" s="218" t="s">
        <v>21</v>
      </c>
      <c r="L87" s="223"/>
      <c r="M87" s="224" t="s">
        <v>21</v>
      </c>
      <c r="N87" s="225" t="s">
        <v>42</v>
      </c>
      <c r="O87" s="40"/>
      <c r="P87" s="199">
        <f>O87*H87</f>
        <v>0</v>
      </c>
      <c r="Q87" s="199">
        <v>0</v>
      </c>
      <c r="R87" s="199">
        <f>Q87*H87</f>
        <v>0</v>
      </c>
      <c r="S87" s="199">
        <v>0</v>
      </c>
      <c r="T87" s="200">
        <f>S87*H87</f>
        <v>0</v>
      </c>
      <c r="AR87" s="22" t="s">
        <v>194</v>
      </c>
      <c r="AT87" s="22" t="s">
        <v>206</v>
      </c>
      <c r="AU87" s="22" t="s">
        <v>71</v>
      </c>
      <c r="AY87" s="22" t="s">
        <v>150</v>
      </c>
      <c r="BE87" s="201">
        <f>IF(N87="základní",J87,0)</f>
        <v>0</v>
      </c>
      <c r="BF87" s="201">
        <f>IF(N87="snížená",J87,0)</f>
        <v>0</v>
      </c>
      <c r="BG87" s="201">
        <f>IF(N87="zákl. přenesená",J87,0)</f>
        <v>0</v>
      </c>
      <c r="BH87" s="201">
        <f>IF(N87="sníž. přenesená",J87,0)</f>
        <v>0</v>
      </c>
      <c r="BI87" s="201">
        <f>IF(N87="nulová",J87,0)</f>
        <v>0</v>
      </c>
      <c r="BJ87" s="22" t="s">
        <v>79</v>
      </c>
      <c r="BK87" s="201">
        <f>ROUND(I87*H87,2)</f>
        <v>0</v>
      </c>
      <c r="BL87" s="22" t="s">
        <v>157</v>
      </c>
      <c r="BM87" s="22" t="s">
        <v>205</v>
      </c>
    </row>
    <row r="88" spans="2:65" s="1" customFormat="1">
      <c r="B88" s="39"/>
      <c r="C88" s="61"/>
      <c r="D88" s="202" t="s">
        <v>159</v>
      </c>
      <c r="E88" s="61"/>
      <c r="F88" s="203" t="s">
        <v>1680</v>
      </c>
      <c r="G88" s="61"/>
      <c r="H88" s="61"/>
      <c r="I88" s="161"/>
      <c r="J88" s="61"/>
      <c r="K88" s="61"/>
      <c r="L88" s="59"/>
      <c r="M88" s="204"/>
      <c r="N88" s="40"/>
      <c r="O88" s="40"/>
      <c r="P88" s="40"/>
      <c r="Q88" s="40"/>
      <c r="R88" s="40"/>
      <c r="S88" s="40"/>
      <c r="T88" s="76"/>
      <c r="AT88" s="22" t="s">
        <v>159</v>
      </c>
      <c r="AU88" s="22" t="s">
        <v>71</v>
      </c>
    </row>
    <row r="89" spans="2:65" s="1" customFormat="1" ht="14.45" customHeight="1">
      <c r="B89" s="39"/>
      <c r="C89" s="216" t="s">
        <v>190</v>
      </c>
      <c r="D89" s="216" t="s">
        <v>206</v>
      </c>
      <c r="E89" s="217" t="s">
        <v>1681</v>
      </c>
      <c r="F89" s="218" t="s">
        <v>1682</v>
      </c>
      <c r="G89" s="219" t="s">
        <v>1597</v>
      </c>
      <c r="H89" s="220">
        <v>1</v>
      </c>
      <c r="I89" s="221"/>
      <c r="J89" s="222">
        <f>ROUND(I89*H89,2)</f>
        <v>0</v>
      </c>
      <c r="K89" s="218" t="s">
        <v>21</v>
      </c>
      <c r="L89" s="223"/>
      <c r="M89" s="224" t="s">
        <v>21</v>
      </c>
      <c r="N89" s="225" t="s">
        <v>42</v>
      </c>
      <c r="O89" s="40"/>
      <c r="P89" s="199">
        <f>O89*H89</f>
        <v>0</v>
      </c>
      <c r="Q89" s="199">
        <v>0</v>
      </c>
      <c r="R89" s="199">
        <f>Q89*H89</f>
        <v>0</v>
      </c>
      <c r="S89" s="199">
        <v>0</v>
      </c>
      <c r="T89" s="200">
        <f>S89*H89</f>
        <v>0</v>
      </c>
      <c r="AR89" s="22" t="s">
        <v>194</v>
      </c>
      <c r="AT89" s="22" t="s">
        <v>206</v>
      </c>
      <c r="AU89" s="22" t="s">
        <v>71</v>
      </c>
      <c r="AY89" s="22" t="s">
        <v>150</v>
      </c>
      <c r="BE89" s="201">
        <f>IF(N89="základní",J89,0)</f>
        <v>0</v>
      </c>
      <c r="BF89" s="201">
        <f>IF(N89="snížená",J89,0)</f>
        <v>0</v>
      </c>
      <c r="BG89" s="201">
        <f>IF(N89="zákl. přenesená",J89,0)</f>
        <v>0</v>
      </c>
      <c r="BH89" s="201">
        <f>IF(N89="sníž. přenesená",J89,0)</f>
        <v>0</v>
      </c>
      <c r="BI89" s="201">
        <f>IF(N89="nulová",J89,0)</f>
        <v>0</v>
      </c>
      <c r="BJ89" s="22" t="s">
        <v>79</v>
      </c>
      <c r="BK89" s="201">
        <f>ROUND(I89*H89,2)</f>
        <v>0</v>
      </c>
      <c r="BL89" s="22" t="s">
        <v>157</v>
      </c>
      <c r="BM89" s="22" t="s">
        <v>218</v>
      </c>
    </row>
    <row r="90" spans="2:65" s="1" customFormat="1">
      <c r="B90" s="39"/>
      <c r="C90" s="61"/>
      <c r="D90" s="202" t="s">
        <v>159</v>
      </c>
      <c r="E90" s="61"/>
      <c r="F90" s="203" t="s">
        <v>1682</v>
      </c>
      <c r="G90" s="61"/>
      <c r="H90" s="61"/>
      <c r="I90" s="161"/>
      <c r="J90" s="61"/>
      <c r="K90" s="61"/>
      <c r="L90" s="59"/>
      <c r="M90" s="204"/>
      <c r="N90" s="40"/>
      <c r="O90" s="40"/>
      <c r="P90" s="40"/>
      <c r="Q90" s="40"/>
      <c r="R90" s="40"/>
      <c r="S90" s="40"/>
      <c r="T90" s="76"/>
      <c r="AT90" s="22" t="s">
        <v>159</v>
      </c>
      <c r="AU90" s="22" t="s">
        <v>71</v>
      </c>
    </row>
    <row r="91" spans="2:65" s="1" customFormat="1" ht="14.45" customHeight="1">
      <c r="B91" s="39"/>
      <c r="C91" s="216" t="s">
        <v>194</v>
      </c>
      <c r="D91" s="216" t="s">
        <v>206</v>
      </c>
      <c r="E91" s="217" t="s">
        <v>1683</v>
      </c>
      <c r="F91" s="218" t="s">
        <v>1684</v>
      </c>
      <c r="G91" s="219" t="s">
        <v>1597</v>
      </c>
      <c r="H91" s="220">
        <v>27</v>
      </c>
      <c r="I91" s="221"/>
      <c r="J91" s="222">
        <f>ROUND(I91*H91,2)</f>
        <v>0</v>
      </c>
      <c r="K91" s="218" t="s">
        <v>21</v>
      </c>
      <c r="L91" s="223"/>
      <c r="M91" s="224" t="s">
        <v>21</v>
      </c>
      <c r="N91" s="225" t="s">
        <v>42</v>
      </c>
      <c r="O91" s="40"/>
      <c r="P91" s="199">
        <f>O91*H91</f>
        <v>0</v>
      </c>
      <c r="Q91" s="199">
        <v>0</v>
      </c>
      <c r="R91" s="199">
        <f>Q91*H91</f>
        <v>0</v>
      </c>
      <c r="S91" s="199">
        <v>0</v>
      </c>
      <c r="T91" s="200">
        <f>S91*H91</f>
        <v>0</v>
      </c>
      <c r="AR91" s="22" t="s">
        <v>194</v>
      </c>
      <c r="AT91" s="22" t="s">
        <v>206</v>
      </c>
      <c r="AU91" s="22" t="s">
        <v>71</v>
      </c>
      <c r="AY91" s="22" t="s">
        <v>150</v>
      </c>
      <c r="BE91" s="201">
        <f>IF(N91="základní",J91,0)</f>
        <v>0</v>
      </c>
      <c r="BF91" s="201">
        <f>IF(N91="snížená",J91,0)</f>
        <v>0</v>
      </c>
      <c r="BG91" s="201">
        <f>IF(N91="zákl. přenesená",J91,0)</f>
        <v>0</v>
      </c>
      <c r="BH91" s="201">
        <f>IF(N91="sníž. přenesená",J91,0)</f>
        <v>0</v>
      </c>
      <c r="BI91" s="201">
        <f>IF(N91="nulová",J91,0)</f>
        <v>0</v>
      </c>
      <c r="BJ91" s="22" t="s">
        <v>79</v>
      </c>
      <c r="BK91" s="201">
        <f>ROUND(I91*H91,2)</f>
        <v>0</v>
      </c>
      <c r="BL91" s="22" t="s">
        <v>157</v>
      </c>
      <c r="BM91" s="22" t="s">
        <v>236</v>
      </c>
    </row>
    <row r="92" spans="2:65" s="1" customFormat="1">
      <c r="B92" s="39"/>
      <c r="C92" s="61"/>
      <c r="D92" s="202" t="s">
        <v>159</v>
      </c>
      <c r="E92" s="61"/>
      <c r="F92" s="203" t="s">
        <v>1684</v>
      </c>
      <c r="G92" s="61"/>
      <c r="H92" s="61"/>
      <c r="I92" s="161"/>
      <c r="J92" s="61"/>
      <c r="K92" s="61"/>
      <c r="L92" s="59"/>
      <c r="M92" s="204"/>
      <c r="N92" s="40"/>
      <c r="O92" s="40"/>
      <c r="P92" s="40"/>
      <c r="Q92" s="40"/>
      <c r="R92" s="40"/>
      <c r="S92" s="40"/>
      <c r="T92" s="76"/>
      <c r="AT92" s="22" t="s">
        <v>159</v>
      </c>
      <c r="AU92" s="22" t="s">
        <v>71</v>
      </c>
    </row>
    <row r="93" spans="2:65" s="1" customFormat="1" ht="14.45" customHeight="1">
      <c r="B93" s="39"/>
      <c r="C93" s="216" t="s">
        <v>201</v>
      </c>
      <c r="D93" s="216" t="s">
        <v>206</v>
      </c>
      <c r="E93" s="217" t="s">
        <v>1685</v>
      </c>
      <c r="F93" s="218" t="s">
        <v>1686</v>
      </c>
      <c r="G93" s="219" t="s">
        <v>1597</v>
      </c>
      <c r="H93" s="220">
        <v>12</v>
      </c>
      <c r="I93" s="221"/>
      <c r="J93" s="222">
        <f>ROUND(I93*H93,2)</f>
        <v>0</v>
      </c>
      <c r="K93" s="218" t="s">
        <v>21</v>
      </c>
      <c r="L93" s="223"/>
      <c r="M93" s="224" t="s">
        <v>21</v>
      </c>
      <c r="N93" s="225" t="s">
        <v>42</v>
      </c>
      <c r="O93" s="40"/>
      <c r="P93" s="199">
        <f>O93*H93</f>
        <v>0</v>
      </c>
      <c r="Q93" s="199">
        <v>0</v>
      </c>
      <c r="R93" s="199">
        <f>Q93*H93</f>
        <v>0</v>
      </c>
      <c r="S93" s="199">
        <v>0</v>
      </c>
      <c r="T93" s="200">
        <f>S93*H93</f>
        <v>0</v>
      </c>
      <c r="AR93" s="22" t="s">
        <v>194</v>
      </c>
      <c r="AT93" s="22" t="s">
        <v>206</v>
      </c>
      <c r="AU93" s="22" t="s">
        <v>71</v>
      </c>
      <c r="AY93" s="22" t="s">
        <v>150</v>
      </c>
      <c r="BE93" s="201">
        <f>IF(N93="základní",J93,0)</f>
        <v>0</v>
      </c>
      <c r="BF93" s="201">
        <f>IF(N93="snížená",J93,0)</f>
        <v>0</v>
      </c>
      <c r="BG93" s="201">
        <f>IF(N93="zákl. přenesená",J93,0)</f>
        <v>0</v>
      </c>
      <c r="BH93" s="201">
        <f>IF(N93="sníž. přenesená",J93,0)</f>
        <v>0</v>
      </c>
      <c r="BI93" s="201">
        <f>IF(N93="nulová",J93,0)</f>
        <v>0</v>
      </c>
      <c r="BJ93" s="22" t="s">
        <v>79</v>
      </c>
      <c r="BK93" s="201">
        <f>ROUND(I93*H93,2)</f>
        <v>0</v>
      </c>
      <c r="BL93" s="22" t="s">
        <v>157</v>
      </c>
      <c r="BM93" s="22" t="s">
        <v>246</v>
      </c>
    </row>
    <row r="94" spans="2:65" s="1" customFormat="1">
      <c r="B94" s="39"/>
      <c r="C94" s="61"/>
      <c r="D94" s="202" t="s">
        <v>159</v>
      </c>
      <c r="E94" s="61"/>
      <c r="F94" s="203" t="s">
        <v>1686</v>
      </c>
      <c r="G94" s="61"/>
      <c r="H94" s="61"/>
      <c r="I94" s="161"/>
      <c r="J94" s="61"/>
      <c r="K94" s="61"/>
      <c r="L94" s="59"/>
      <c r="M94" s="204"/>
      <c r="N94" s="40"/>
      <c r="O94" s="40"/>
      <c r="P94" s="40"/>
      <c r="Q94" s="40"/>
      <c r="R94" s="40"/>
      <c r="S94" s="40"/>
      <c r="T94" s="76"/>
      <c r="AT94" s="22" t="s">
        <v>159</v>
      </c>
      <c r="AU94" s="22" t="s">
        <v>71</v>
      </c>
    </row>
    <row r="95" spans="2:65" s="1" customFormat="1" ht="14.45" customHeight="1">
      <c r="B95" s="39"/>
      <c r="C95" s="216" t="s">
        <v>205</v>
      </c>
      <c r="D95" s="216" t="s">
        <v>206</v>
      </c>
      <c r="E95" s="217" t="s">
        <v>1687</v>
      </c>
      <c r="F95" s="218" t="s">
        <v>1688</v>
      </c>
      <c r="G95" s="219" t="s">
        <v>1597</v>
      </c>
      <c r="H95" s="220">
        <v>6</v>
      </c>
      <c r="I95" s="221"/>
      <c r="J95" s="222">
        <f>ROUND(I95*H95,2)</f>
        <v>0</v>
      </c>
      <c r="K95" s="218" t="s">
        <v>21</v>
      </c>
      <c r="L95" s="223"/>
      <c r="M95" s="224" t="s">
        <v>21</v>
      </c>
      <c r="N95" s="225" t="s">
        <v>42</v>
      </c>
      <c r="O95" s="40"/>
      <c r="P95" s="199">
        <f>O95*H95</f>
        <v>0</v>
      </c>
      <c r="Q95" s="199">
        <v>0</v>
      </c>
      <c r="R95" s="199">
        <f>Q95*H95</f>
        <v>0</v>
      </c>
      <c r="S95" s="199">
        <v>0</v>
      </c>
      <c r="T95" s="200">
        <f>S95*H95</f>
        <v>0</v>
      </c>
      <c r="AR95" s="22" t="s">
        <v>194</v>
      </c>
      <c r="AT95" s="22" t="s">
        <v>206</v>
      </c>
      <c r="AU95" s="22" t="s">
        <v>71</v>
      </c>
      <c r="AY95" s="22" t="s">
        <v>150</v>
      </c>
      <c r="BE95" s="201">
        <f>IF(N95="základní",J95,0)</f>
        <v>0</v>
      </c>
      <c r="BF95" s="201">
        <f>IF(N95="snížená",J95,0)</f>
        <v>0</v>
      </c>
      <c r="BG95" s="201">
        <f>IF(N95="zákl. přenesená",J95,0)</f>
        <v>0</v>
      </c>
      <c r="BH95" s="201">
        <f>IF(N95="sníž. přenesená",J95,0)</f>
        <v>0</v>
      </c>
      <c r="BI95" s="201">
        <f>IF(N95="nulová",J95,0)</f>
        <v>0</v>
      </c>
      <c r="BJ95" s="22" t="s">
        <v>79</v>
      </c>
      <c r="BK95" s="201">
        <f>ROUND(I95*H95,2)</f>
        <v>0</v>
      </c>
      <c r="BL95" s="22" t="s">
        <v>157</v>
      </c>
      <c r="BM95" s="22" t="s">
        <v>257</v>
      </c>
    </row>
    <row r="96" spans="2:65" s="1" customFormat="1">
      <c r="B96" s="39"/>
      <c r="C96" s="61"/>
      <c r="D96" s="202" t="s">
        <v>159</v>
      </c>
      <c r="E96" s="61"/>
      <c r="F96" s="203" t="s">
        <v>1688</v>
      </c>
      <c r="G96" s="61"/>
      <c r="H96" s="61"/>
      <c r="I96" s="161"/>
      <c r="J96" s="61"/>
      <c r="K96" s="61"/>
      <c r="L96" s="59"/>
      <c r="M96" s="204"/>
      <c r="N96" s="40"/>
      <c r="O96" s="40"/>
      <c r="P96" s="40"/>
      <c r="Q96" s="40"/>
      <c r="R96" s="40"/>
      <c r="S96" s="40"/>
      <c r="T96" s="76"/>
      <c r="AT96" s="22" t="s">
        <v>159</v>
      </c>
      <c r="AU96" s="22" t="s">
        <v>71</v>
      </c>
    </row>
    <row r="97" spans="2:65" s="1" customFormat="1" ht="14.45" customHeight="1">
      <c r="B97" s="39"/>
      <c r="C97" s="216" t="s">
        <v>211</v>
      </c>
      <c r="D97" s="216" t="s">
        <v>206</v>
      </c>
      <c r="E97" s="217" t="s">
        <v>1689</v>
      </c>
      <c r="F97" s="218" t="s">
        <v>1690</v>
      </c>
      <c r="G97" s="219" t="s">
        <v>1597</v>
      </c>
      <c r="H97" s="220">
        <v>6</v>
      </c>
      <c r="I97" s="221"/>
      <c r="J97" s="222">
        <f>ROUND(I97*H97,2)</f>
        <v>0</v>
      </c>
      <c r="K97" s="218" t="s">
        <v>21</v>
      </c>
      <c r="L97" s="223"/>
      <c r="M97" s="224" t="s">
        <v>21</v>
      </c>
      <c r="N97" s="225" t="s">
        <v>42</v>
      </c>
      <c r="O97" s="40"/>
      <c r="P97" s="199">
        <f>O97*H97</f>
        <v>0</v>
      </c>
      <c r="Q97" s="199">
        <v>0</v>
      </c>
      <c r="R97" s="199">
        <f>Q97*H97</f>
        <v>0</v>
      </c>
      <c r="S97" s="199">
        <v>0</v>
      </c>
      <c r="T97" s="200">
        <f>S97*H97</f>
        <v>0</v>
      </c>
      <c r="AR97" s="22" t="s">
        <v>194</v>
      </c>
      <c r="AT97" s="22" t="s">
        <v>206</v>
      </c>
      <c r="AU97" s="22" t="s">
        <v>71</v>
      </c>
      <c r="AY97" s="22" t="s">
        <v>150</v>
      </c>
      <c r="BE97" s="201">
        <f>IF(N97="základní",J97,0)</f>
        <v>0</v>
      </c>
      <c r="BF97" s="201">
        <f>IF(N97="snížená",J97,0)</f>
        <v>0</v>
      </c>
      <c r="BG97" s="201">
        <f>IF(N97="zákl. přenesená",J97,0)</f>
        <v>0</v>
      </c>
      <c r="BH97" s="201">
        <f>IF(N97="sníž. přenesená",J97,0)</f>
        <v>0</v>
      </c>
      <c r="BI97" s="201">
        <f>IF(N97="nulová",J97,0)</f>
        <v>0</v>
      </c>
      <c r="BJ97" s="22" t="s">
        <v>79</v>
      </c>
      <c r="BK97" s="201">
        <f>ROUND(I97*H97,2)</f>
        <v>0</v>
      </c>
      <c r="BL97" s="22" t="s">
        <v>157</v>
      </c>
      <c r="BM97" s="22" t="s">
        <v>273</v>
      </c>
    </row>
    <row r="98" spans="2:65" s="1" customFormat="1">
      <c r="B98" s="39"/>
      <c r="C98" s="61"/>
      <c r="D98" s="202" t="s">
        <v>159</v>
      </c>
      <c r="E98" s="61"/>
      <c r="F98" s="203" t="s">
        <v>1690</v>
      </c>
      <c r="G98" s="61"/>
      <c r="H98" s="61"/>
      <c r="I98" s="161"/>
      <c r="J98" s="61"/>
      <c r="K98" s="61"/>
      <c r="L98" s="59"/>
      <c r="M98" s="204"/>
      <c r="N98" s="40"/>
      <c r="O98" s="40"/>
      <c r="P98" s="40"/>
      <c r="Q98" s="40"/>
      <c r="R98" s="40"/>
      <c r="S98" s="40"/>
      <c r="T98" s="76"/>
      <c r="AT98" s="22" t="s">
        <v>159</v>
      </c>
      <c r="AU98" s="22" t="s">
        <v>71</v>
      </c>
    </row>
    <row r="99" spans="2:65" s="1" customFormat="1" ht="14.45" customHeight="1">
      <c r="B99" s="39"/>
      <c r="C99" s="216" t="s">
        <v>218</v>
      </c>
      <c r="D99" s="216" t="s">
        <v>206</v>
      </c>
      <c r="E99" s="217" t="s">
        <v>1691</v>
      </c>
      <c r="F99" s="218" t="s">
        <v>1692</v>
      </c>
      <c r="G99" s="219" t="s">
        <v>1597</v>
      </c>
      <c r="H99" s="220">
        <v>3</v>
      </c>
      <c r="I99" s="221"/>
      <c r="J99" s="222">
        <f>ROUND(I99*H99,2)</f>
        <v>0</v>
      </c>
      <c r="K99" s="218" t="s">
        <v>21</v>
      </c>
      <c r="L99" s="223"/>
      <c r="M99" s="224" t="s">
        <v>21</v>
      </c>
      <c r="N99" s="225" t="s">
        <v>42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194</v>
      </c>
      <c r="AT99" s="22" t="s">
        <v>206</v>
      </c>
      <c r="AU99" s="22" t="s">
        <v>71</v>
      </c>
      <c r="AY99" s="22" t="s">
        <v>150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79</v>
      </c>
      <c r="BK99" s="201">
        <f>ROUND(I99*H99,2)</f>
        <v>0</v>
      </c>
      <c r="BL99" s="22" t="s">
        <v>157</v>
      </c>
      <c r="BM99" s="22" t="s">
        <v>283</v>
      </c>
    </row>
    <row r="100" spans="2:65" s="1" customFormat="1">
      <c r="B100" s="39"/>
      <c r="C100" s="61"/>
      <c r="D100" s="202" t="s">
        <v>159</v>
      </c>
      <c r="E100" s="61"/>
      <c r="F100" s="203" t="s">
        <v>1692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159</v>
      </c>
      <c r="AU100" s="22" t="s">
        <v>71</v>
      </c>
    </row>
    <row r="101" spans="2:65" s="1" customFormat="1" ht="14.45" customHeight="1">
      <c r="B101" s="39"/>
      <c r="C101" s="216" t="s">
        <v>226</v>
      </c>
      <c r="D101" s="216" t="s">
        <v>206</v>
      </c>
      <c r="E101" s="217" t="s">
        <v>1693</v>
      </c>
      <c r="F101" s="218" t="s">
        <v>1694</v>
      </c>
      <c r="G101" s="219" t="s">
        <v>1597</v>
      </c>
      <c r="H101" s="220">
        <v>5</v>
      </c>
      <c r="I101" s="221"/>
      <c r="J101" s="222">
        <f>ROUND(I101*H101,2)</f>
        <v>0</v>
      </c>
      <c r="K101" s="218" t="s">
        <v>21</v>
      </c>
      <c r="L101" s="223"/>
      <c r="M101" s="224" t="s">
        <v>21</v>
      </c>
      <c r="N101" s="225" t="s">
        <v>42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194</v>
      </c>
      <c r="AT101" s="22" t="s">
        <v>206</v>
      </c>
      <c r="AU101" s="22" t="s">
        <v>71</v>
      </c>
      <c r="AY101" s="22" t="s">
        <v>150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79</v>
      </c>
      <c r="BK101" s="201">
        <f>ROUND(I101*H101,2)</f>
        <v>0</v>
      </c>
      <c r="BL101" s="22" t="s">
        <v>157</v>
      </c>
      <c r="BM101" s="22" t="s">
        <v>292</v>
      </c>
    </row>
    <row r="102" spans="2:65" s="1" customFormat="1">
      <c r="B102" s="39"/>
      <c r="C102" s="61"/>
      <c r="D102" s="202" t="s">
        <v>159</v>
      </c>
      <c r="E102" s="61"/>
      <c r="F102" s="203" t="s">
        <v>1694</v>
      </c>
      <c r="G102" s="61"/>
      <c r="H102" s="61"/>
      <c r="I102" s="161"/>
      <c r="J102" s="61"/>
      <c r="K102" s="61"/>
      <c r="L102" s="59"/>
      <c r="M102" s="204"/>
      <c r="N102" s="40"/>
      <c r="O102" s="40"/>
      <c r="P102" s="40"/>
      <c r="Q102" s="40"/>
      <c r="R102" s="40"/>
      <c r="S102" s="40"/>
      <c r="T102" s="76"/>
      <c r="AT102" s="22" t="s">
        <v>159</v>
      </c>
      <c r="AU102" s="22" t="s">
        <v>71</v>
      </c>
    </row>
    <row r="103" spans="2:65" s="1" customFormat="1" ht="14.45" customHeight="1">
      <c r="B103" s="39"/>
      <c r="C103" s="216" t="s">
        <v>236</v>
      </c>
      <c r="D103" s="216" t="s">
        <v>206</v>
      </c>
      <c r="E103" s="217" t="s">
        <v>1695</v>
      </c>
      <c r="F103" s="218" t="s">
        <v>1696</v>
      </c>
      <c r="G103" s="219" t="s">
        <v>1597</v>
      </c>
      <c r="H103" s="220">
        <v>7</v>
      </c>
      <c r="I103" s="221"/>
      <c r="J103" s="222">
        <f>ROUND(I103*H103,2)</f>
        <v>0</v>
      </c>
      <c r="K103" s="218" t="s">
        <v>21</v>
      </c>
      <c r="L103" s="223"/>
      <c r="M103" s="224" t="s">
        <v>21</v>
      </c>
      <c r="N103" s="225" t="s">
        <v>42</v>
      </c>
      <c r="O103" s="40"/>
      <c r="P103" s="199">
        <f>O103*H103</f>
        <v>0</v>
      </c>
      <c r="Q103" s="199">
        <v>0</v>
      </c>
      <c r="R103" s="199">
        <f>Q103*H103</f>
        <v>0</v>
      </c>
      <c r="S103" s="199">
        <v>0</v>
      </c>
      <c r="T103" s="200">
        <f>S103*H103</f>
        <v>0</v>
      </c>
      <c r="AR103" s="22" t="s">
        <v>194</v>
      </c>
      <c r="AT103" s="22" t="s">
        <v>206</v>
      </c>
      <c r="AU103" s="22" t="s">
        <v>71</v>
      </c>
      <c r="AY103" s="22" t="s">
        <v>150</v>
      </c>
      <c r="BE103" s="201">
        <f>IF(N103="základní",J103,0)</f>
        <v>0</v>
      </c>
      <c r="BF103" s="201">
        <f>IF(N103="snížená",J103,0)</f>
        <v>0</v>
      </c>
      <c r="BG103" s="201">
        <f>IF(N103="zákl. přenesená",J103,0)</f>
        <v>0</v>
      </c>
      <c r="BH103" s="201">
        <f>IF(N103="sníž. přenesená",J103,0)</f>
        <v>0</v>
      </c>
      <c r="BI103" s="201">
        <f>IF(N103="nulová",J103,0)</f>
        <v>0</v>
      </c>
      <c r="BJ103" s="22" t="s">
        <v>79</v>
      </c>
      <c r="BK103" s="201">
        <f>ROUND(I103*H103,2)</f>
        <v>0</v>
      </c>
      <c r="BL103" s="22" t="s">
        <v>157</v>
      </c>
      <c r="BM103" s="22" t="s">
        <v>307</v>
      </c>
    </row>
    <row r="104" spans="2:65" s="1" customFormat="1">
      <c r="B104" s="39"/>
      <c r="C104" s="61"/>
      <c r="D104" s="202" t="s">
        <v>159</v>
      </c>
      <c r="E104" s="61"/>
      <c r="F104" s="203" t="s">
        <v>1696</v>
      </c>
      <c r="G104" s="61"/>
      <c r="H104" s="61"/>
      <c r="I104" s="161"/>
      <c r="J104" s="61"/>
      <c r="K104" s="61"/>
      <c r="L104" s="59"/>
      <c r="M104" s="204"/>
      <c r="N104" s="40"/>
      <c r="O104" s="40"/>
      <c r="P104" s="40"/>
      <c r="Q104" s="40"/>
      <c r="R104" s="40"/>
      <c r="S104" s="40"/>
      <c r="T104" s="76"/>
      <c r="AT104" s="22" t="s">
        <v>159</v>
      </c>
      <c r="AU104" s="22" t="s">
        <v>71</v>
      </c>
    </row>
    <row r="105" spans="2:65" s="1" customFormat="1" ht="14.45" customHeight="1">
      <c r="B105" s="39"/>
      <c r="C105" s="216" t="s">
        <v>10</v>
      </c>
      <c r="D105" s="216" t="s">
        <v>206</v>
      </c>
      <c r="E105" s="217" t="s">
        <v>1697</v>
      </c>
      <c r="F105" s="218" t="s">
        <v>1698</v>
      </c>
      <c r="G105" s="219" t="s">
        <v>1597</v>
      </c>
      <c r="H105" s="220">
        <v>300</v>
      </c>
      <c r="I105" s="221"/>
      <c r="J105" s="222">
        <f>ROUND(I105*H105,2)</f>
        <v>0</v>
      </c>
      <c r="K105" s="218" t="s">
        <v>21</v>
      </c>
      <c r="L105" s="223"/>
      <c r="M105" s="224" t="s">
        <v>21</v>
      </c>
      <c r="N105" s="225" t="s">
        <v>42</v>
      </c>
      <c r="O105" s="40"/>
      <c r="P105" s="199">
        <f>O105*H105</f>
        <v>0</v>
      </c>
      <c r="Q105" s="199">
        <v>0</v>
      </c>
      <c r="R105" s="199">
        <f>Q105*H105</f>
        <v>0</v>
      </c>
      <c r="S105" s="199">
        <v>0</v>
      </c>
      <c r="T105" s="200">
        <f>S105*H105</f>
        <v>0</v>
      </c>
      <c r="AR105" s="22" t="s">
        <v>194</v>
      </c>
      <c r="AT105" s="22" t="s">
        <v>206</v>
      </c>
      <c r="AU105" s="22" t="s">
        <v>71</v>
      </c>
      <c r="AY105" s="22" t="s">
        <v>150</v>
      </c>
      <c r="BE105" s="201">
        <f>IF(N105="základní",J105,0)</f>
        <v>0</v>
      </c>
      <c r="BF105" s="201">
        <f>IF(N105="snížená",J105,0)</f>
        <v>0</v>
      </c>
      <c r="BG105" s="201">
        <f>IF(N105="zákl. přenesená",J105,0)</f>
        <v>0</v>
      </c>
      <c r="BH105" s="201">
        <f>IF(N105="sníž. přenesená",J105,0)</f>
        <v>0</v>
      </c>
      <c r="BI105" s="201">
        <f>IF(N105="nulová",J105,0)</f>
        <v>0</v>
      </c>
      <c r="BJ105" s="22" t="s">
        <v>79</v>
      </c>
      <c r="BK105" s="201">
        <f>ROUND(I105*H105,2)</f>
        <v>0</v>
      </c>
      <c r="BL105" s="22" t="s">
        <v>157</v>
      </c>
      <c r="BM105" s="22" t="s">
        <v>320</v>
      </c>
    </row>
    <row r="106" spans="2:65" s="1" customFormat="1">
      <c r="B106" s="39"/>
      <c r="C106" s="61"/>
      <c r="D106" s="202" t="s">
        <v>159</v>
      </c>
      <c r="E106" s="61"/>
      <c r="F106" s="203" t="s">
        <v>1698</v>
      </c>
      <c r="G106" s="61"/>
      <c r="H106" s="61"/>
      <c r="I106" s="161"/>
      <c r="J106" s="61"/>
      <c r="K106" s="61"/>
      <c r="L106" s="59"/>
      <c r="M106" s="204"/>
      <c r="N106" s="40"/>
      <c r="O106" s="40"/>
      <c r="P106" s="40"/>
      <c r="Q106" s="40"/>
      <c r="R106" s="40"/>
      <c r="S106" s="40"/>
      <c r="T106" s="76"/>
      <c r="AT106" s="22" t="s">
        <v>159</v>
      </c>
      <c r="AU106" s="22" t="s">
        <v>71</v>
      </c>
    </row>
    <row r="107" spans="2:65" s="1" customFormat="1" ht="14.45" customHeight="1">
      <c r="B107" s="39"/>
      <c r="C107" s="216" t="s">
        <v>246</v>
      </c>
      <c r="D107" s="216" t="s">
        <v>206</v>
      </c>
      <c r="E107" s="217" t="s">
        <v>1699</v>
      </c>
      <c r="F107" s="218" t="s">
        <v>1700</v>
      </c>
      <c r="G107" s="219" t="s">
        <v>1701</v>
      </c>
      <c r="H107" s="220">
        <v>6</v>
      </c>
      <c r="I107" s="221"/>
      <c r="J107" s="222">
        <f>ROUND(I107*H107,2)</f>
        <v>0</v>
      </c>
      <c r="K107" s="218" t="s">
        <v>21</v>
      </c>
      <c r="L107" s="223"/>
      <c r="M107" s="224" t="s">
        <v>21</v>
      </c>
      <c r="N107" s="225" t="s">
        <v>42</v>
      </c>
      <c r="O107" s="40"/>
      <c r="P107" s="199">
        <f>O107*H107</f>
        <v>0</v>
      </c>
      <c r="Q107" s="199">
        <v>0</v>
      </c>
      <c r="R107" s="199">
        <f>Q107*H107</f>
        <v>0</v>
      </c>
      <c r="S107" s="199">
        <v>0</v>
      </c>
      <c r="T107" s="200">
        <f>S107*H107</f>
        <v>0</v>
      </c>
      <c r="AR107" s="22" t="s">
        <v>194</v>
      </c>
      <c r="AT107" s="22" t="s">
        <v>206</v>
      </c>
      <c r="AU107" s="22" t="s">
        <v>71</v>
      </c>
      <c r="AY107" s="22" t="s">
        <v>150</v>
      </c>
      <c r="BE107" s="201">
        <f>IF(N107="základní",J107,0)</f>
        <v>0</v>
      </c>
      <c r="BF107" s="201">
        <f>IF(N107="snížená",J107,0)</f>
        <v>0</v>
      </c>
      <c r="BG107" s="201">
        <f>IF(N107="zákl. přenesená",J107,0)</f>
        <v>0</v>
      </c>
      <c r="BH107" s="201">
        <f>IF(N107="sníž. přenesená",J107,0)</f>
        <v>0</v>
      </c>
      <c r="BI107" s="201">
        <f>IF(N107="nulová",J107,0)</f>
        <v>0</v>
      </c>
      <c r="BJ107" s="22" t="s">
        <v>79</v>
      </c>
      <c r="BK107" s="201">
        <f>ROUND(I107*H107,2)</f>
        <v>0</v>
      </c>
      <c r="BL107" s="22" t="s">
        <v>157</v>
      </c>
      <c r="BM107" s="22" t="s">
        <v>333</v>
      </c>
    </row>
    <row r="108" spans="2:65" s="1" customFormat="1">
      <c r="B108" s="39"/>
      <c r="C108" s="61"/>
      <c r="D108" s="202" t="s">
        <v>159</v>
      </c>
      <c r="E108" s="61"/>
      <c r="F108" s="203" t="s">
        <v>1700</v>
      </c>
      <c r="G108" s="61"/>
      <c r="H108" s="61"/>
      <c r="I108" s="161"/>
      <c r="J108" s="61"/>
      <c r="K108" s="61"/>
      <c r="L108" s="59"/>
      <c r="M108" s="204"/>
      <c r="N108" s="40"/>
      <c r="O108" s="40"/>
      <c r="P108" s="40"/>
      <c r="Q108" s="40"/>
      <c r="R108" s="40"/>
      <c r="S108" s="40"/>
      <c r="T108" s="76"/>
      <c r="AT108" s="22" t="s">
        <v>159</v>
      </c>
      <c r="AU108" s="22" t="s">
        <v>71</v>
      </c>
    </row>
    <row r="109" spans="2:65" s="1" customFormat="1" ht="14.45" customHeight="1">
      <c r="B109" s="39"/>
      <c r="C109" s="216" t="s">
        <v>251</v>
      </c>
      <c r="D109" s="216" t="s">
        <v>206</v>
      </c>
      <c r="E109" s="217" t="s">
        <v>1702</v>
      </c>
      <c r="F109" s="218" t="s">
        <v>1703</v>
      </c>
      <c r="G109" s="219" t="s">
        <v>1597</v>
      </c>
      <c r="H109" s="220">
        <v>33</v>
      </c>
      <c r="I109" s="221"/>
      <c r="J109" s="222">
        <f>ROUND(I109*H109,2)</f>
        <v>0</v>
      </c>
      <c r="K109" s="218" t="s">
        <v>21</v>
      </c>
      <c r="L109" s="223"/>
      <c r="M109" s="224" t="s">
        <v>21</v>
      </c>
      <c r="N109" s="225" t="s">
        <v>42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194</v>
      </c>
      <c r="AT109" s="22" t="s">
        <v>206</v>
      </c>
      <c r="AU109" s="22" t="s">
        <v>71</v>
      </c>
      <c r="AY109" s="22" t="s">
        <v>150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79</v>
      </c>
      <c r="BK109" s="201">
        <f>ROUND(I109*H109,2)</f>
        <v>0</v>
      </c>
      <c r="BL109" s="22" t="s">
        <v>157</v>
      </c>
      <c r="BM109" s="22" t="s">
        <v>348</v>
      </c>
    </row>
    <row r="110" spans="2:65" s="1" customFormat="1">
      <c r="B110" s="39"/>
      <c r="C110" s="61"/>
      <c r="D110" s="202" t="s">
        <v>159</v>
      </c>
      <c r="E110" s="61"/>
      <c r="F110" s="203" t="s">
        <v>1703</v>
      </c>
      <c r="G110" s="61"/>
      <c r="H110" s="61"/>
      <c r="I110" s="161"/>
      <c r="J110" s="61"/>
      <c r="K110" s="61"/>
      <c r="L110" s="59"/>
      <c r="M110" s="204"/>
      <c r="N110" s="40"/>
      <c r="O110" s="40"/>
      <c r="P110" s="40"/>
      <c r="Q110" s="40"/>
      <c r="R110" s="40"/>
      <c r="S110" s="40"/>
      <c r="T110" s="76"/>
      <c r="AT110" s="22" t="s">
        <v>159</v>
      </c>
      <c r="AU110" s="22" t="s">
        <v>71</v>
      </c>
    </row>
    <row r="111" spans="2:65" s="1" customFormat="1" ht="14.45" customHeight="1">
      <c r="B111" s="39"/>
      <c r="C111" s="216" t="s">
        <v>257</v>
      </c>
      <c r="D111" s="216" t="s">
        <v>206</v>
      </c>
      <c r="E111" s="217" t="s">
        <v>1704</v>
      </c>
      <c r="F111" s="218" t="s">
        <v>1705</v>
      </c>
      <c r="G111" s="219" t="s">
        <v>1701</v>
      </c>
      <c r="H111" s="220">
        <v>6</v>
      </c>
      <c r="I111" s="221"/>
      <c r="J111" s="222">
        <f>ROUND(I111*H111,2)</f>
        <v>0</v>
      </c>
      <c r="K111" s="218" t="s">
        <v>21</v>
      </c>
      <c r="L111" s="223"/>
      <c r="M111" s="224" t="s">
        <v>21</v>
      </c>
      <c r="N111" s="225" t="s">
        <v>42</v>
      </c>
      <c r="O111" s="40"/>
      <c r="P111" s="199">
        <f>O111*H111</f>
        <v>0</v>
      </c>
      <c r="Q111" s="199">
        <v>0</v>
      </c>
      <c r="R111" s="199">
        <f>Q111*H111</f>
        <v>0</v>
      </c>
      <c r="S111" s="199">
        <v>0</v>
      </c>
      <c r="T111" s="200">
        <f>S111*H111</f>
        <v>0</v>
      </c>
      <c r="AR111" s="22" t="s">
        <v>194</v>
      </c>
      <c r="AT111" s="22" t="s">
        <v>206</v>
      </c>
      <c r="AU111" s="22" t="s">
        <v>71</v>
      </c>
      <c r="AY111" s="22" t="s">
        <v>150</v>
      </c>
      <c r="BE111" s="201">
        <f>IF(N111="základní",J111,0)</f>
        <v>0</v>
      </c>
      <c r="BF111" s="201">
        <f>IF(N111="snížená",J111,0)</f>
        <v>0</v>
      </c>
      <c r="BG111" s="201">
        <f>IF(N111="zákl. přenesená",J111,0)</f>
        <v>0</v>
      </c>
      <c r="BH111" s="201">
        <f>IF(N111="sníž. přenesená",J111,0)</f>
        <v>0</v>
      </c>
      <c r="BI111" s="201">
        <f>IF(N111="nulová",J111,0)</f>
        <v>0</v>
      </c>
      <c r="BJ111" s="22" t="s">
        <v>79</v>
      </c>
      <c r="BK111" s="201">
        <f>ROUND(I111*H111,2)</f>
        <v>0</v>
      </c>
      <c r="BL111" s="22" t="s">
        <v>157</v>
      </c>
      <c r="BM111" s="22" t="s">
        <v>359</v>
      </c>
    </row>
    <row r="112" spans="2:65" s="1" customFormat="1">
      <c r="B112" s="39"/>
      <c r="C112" s="61"/>
      <c r="D112" s="202" t="s">
        <v>159</v>
      </c>
      <c r="E112" s="61"/>
      <c r="F112" s="203" t="s">
        <v>1705</v>
      </c>
      <c r="G112" s="61"/>
      <c r="H112" s="61"/>
      <c r="I112" s="161"/>
      <c r="J112" s="61"/>
      <c r="K112" s="61"/>
      <c r="L112" s="59"/>
      <c r="M112" s="204"/>
      <c r="N112" s="40"/>
      <c r="O112" s="40"/>
      <c r="P112" s="40"/>
      <c r="Q112" s="40"/>
      <c r="R112" s="40"/>
      <c r="S112" s="40"/>
      <c r="T112" s="76"/>
      <c r="AT112" s="22" t="s">
        <v>159</v>
      </c>
      <c r="AU112" s="22" t="s">
        <v>71</v>
      </c>
    </row>
    <row r="113" spans="2:65" s="1" customFormat="1" ht="14.45" customHeight="1">
      <c r="B113" s="39"/>
      <c r="C113" s="216" t="s">
        <v>268</v>
      </c>
      <c r="D113" s="216" t="s">
        <v>206</v>
      </c>
      <c r="E113" s="217" t="s">
        <v>1706</v>
      </c>
      <c r="F113" s="218" t="s">
        <v>1707</v>
      </c>
      <c r="G113" s="219" t="s">
        <v>1597</v>
      </c>
      <c r="H113" s="220">
        <v>90</v>
      </c>
      <c r="I113" s="221"/>
      <c r="J113" s="222">
        <f>ROUND(I113*H113,2)</f>
        <v>0</v>
      </c>
      <c r="K113" s="218" t="s">
        <v>21</v>
      </c>
      <c r="L113" s="223"/>
      <c r="M113" s="224" t="s">
        <v>21</v>
      </c>
      <c r="N113" s="225" t="s">
        <v>42</v>
      </c>
      <c r="O113" s="40"/>
      <c r="P113" s="199">
        <f>O113*H113</f>
        <v>0</v>
      </c>
      <c r="Q113" s="199">
        <v>0</v>
      </c>
      <c r="R113" s="199">
        <f>Q113*H113</f>
        <v>0</v>
      </c>
      <c r="S113" s="199">
        <v>0</v>
      </c>
      <c r="T113" s="200">
        <f>S113*H113</f>
        <v>0</v>
      </c>
      <c r="AR113" s="22" t="s">
        <v>194</v>
      </c>
      <c r="AT113" s="22" t="s">
        <v>206</v>
      </c>
      <c r="AU113" s="22" t="s">
        <v>71</v>
      </c>
      <c r="AY113" s="22" t="s">
        <v>150</v>
      </c>
      <c r="BE113" s="201">
        <f>IF(N113="základní",J113,0)</f>
        <v>0</v>
      </c>
      <c r="BF113" s="201">
        <f>IF(N113="snížená",J113,0)</f>
        <v>0</v>
      </c>
      <c r="BG113" s="201">
        <f>IF(N113="zákl. přenesená",J113,0)</f>
        <v>0</v>
      </c>
      <c r="BH113" s="201">
        <f>IF(N113="sníž. přenesená",J113,0)</f>
        <v>0</v>
      </c>
      <c r="BI113" s="201">
        <f>IF(N113="nulová",J113,0)</f>
        <v>0</v>
      </c>
      <c r="BJ113" s="22" t="s">
        <v>79</v>
      </c>
      <c r="BK113" s="201">
        <f>ROUND(I113*H113,2)</f>
        <v>0</v>
      </c>
      <c r="BL113" s="22" t="s">
        <v>157</v>
      </c>
      <c r="BM113" s="22" t="s">
        <v>371</v>
      </c>
    </row>
    <row r="114" spans="2:65" s="1" customFormat="1">
      <c r="B114" s="39"/>
      <c r="C114" s="61"/>
      <c r="D114" s="202" t="s">
        <v>159</v>
      </c>
      <c r="E114" s="61"/>
      <c r="F114" s="203" t="s">
        <v>1707</v>
      </c>
      <c r="G114" s="61"/>
      <c r="H114" s="61"/>
      <c r="I114" s="161"/>
      <c r="J114" s="61"/>
      <c r="K114" s="61"/>
      <c r="L114" s="59"/>
      <c r="M114" s="204"/>
      <c r="N114" s="40"/>
      <c r="O114" s="40"/>
      <c r="P114" s="40"/>
      <c r="Q114" s="40"/>
      <c r="R114" s="40"/>
      <c r="S114" s="40"/>
      <c r="T114" s="76"/>
      <c r="AT114" s="22" t="s">
        <v>159</v>
      </c>
      <c r="AU114" s="22" t="s">
        <v>71</v>
      </c>
    </row>
    <row r="115" spans="2:65" s="1" customFormat="1" ht="14.45" customHeight="1">
      <c r="B115" s="39"/>
      <c r="C115" s="216" t="s">
        <v>273</v>
      </c>
      <c r="D115" s="216" t="s">
        <v>206</v>
      </c>
      <c r="E115" s="217" t="s">
        <v>1708</v>
      </c>
      <c r="F115" s="218" t="s">
        <v>1709</v>
      </c>
      <c r="G115" s="219" t="s">
        <v>1597</v>
      </c>
      <c r="H115" s="220">
        <v>1</v>
      </c>
      <c r="I115" s="221"/>
      <c r="J115" s="222">
        <f>ROUND(I115*H115,2)</f>
        <v>0</v>
      </c>
      <c r="K115" s="218" t="s">
        <v>21</v>
      </c>
      <c r="L115" s="223"/>
      <c r="M115" s="224" t="s">
        <v>21</v>
      </c>
      <c r="N115" s="225" t="s">
        <v>42</v>
      </c>
      <c r="O115" s="40"/>
      <c r="P115" s="199">
        <f>O115*H115</f>
        <v>0</v>
      </c>
      <c r="Q115" s="199">
        <v>0</v>
      </c>
      <c r="R115" s="199">
        <f>Q115*H115</f>
        <v>0</v>
      </c>
      <c r="S115" s="199">
        <v>0</v>
      </c>
      <c r="T115" s="200">
        <f>S115*H115</f>
        <v>0</v>
      </c>
      <c r="AR115" s="22" t="s">
        <v>194</v>
      </c>
      <c r="AT115" s="22" t="s">
        <v>206</v>
      </c>
      <c r="AU115" s="22" t="s">
        <v>71</v>
      </c>
      <c r="AY115" s="22" t="s">
        <v>150</v>
      </c>
      <c r="BE115" s="201">
        <f>IF(N115="základní",J115,0)</f>
        <v>0</v>
      </c>
      <c r="BF115" s="201">
        <f>IF(N115="snížená",J115,0)</f>
        <v>0</v>
      </c>
      <c r="BG115" s="201">
        <f>IF(N115="zákl. přenesená",J115,0)</f>
        <v>0</v>
      </c>
      <c r="BH115" s="201">
        <f>IF(N115="sníž. přenesená",J115,0)</f>
        <v>0</v>
      </c>
      <c r="BI115" s="201">
        <f>IF(N115="nulová",J115,0)</f>
        <v>0</v>
      </c>
      <c r="BJ115" s="22" t="s">
        <v>79</v>
      </c>
      <c r="BK115" s="201">
        <f>ROUND(I115*H115,2)</f>
        <v>0</v>
      </c>
      <c r="BL115" s="22" t="s">
        <v>157</v>
      </c>
      <c r="BM115" s="22" t="s">
        <v>388</v>
      </c>
    </row>
    <row r="116" spans="2:65" s="1" customFormat="1">
      <c r="B116" s="39"/>
      <c r="C116" s="61"/>
      <c r="D116" s="202" t="s">
        <v>159</v>
      </c>
      <c r="E116" s="61"/>
      <c r="F116" s="203" t="s">
        <v>1709</v>
      </c>
      <c r="G116" s="61"/>
      <c r="H116" s="61"/>
      <c r="I116" s="161"/>
      <c r="J116" s="61"/>
      <c r="K116" s="61"/>
      <c r="L116" s="59"/>
      <c r="M116" s="204"/>
      <c r="N116" s="40"/>
      <c r="O116" s="40"/>
      <c r="P116" s="40"/>
      <c r="Q116" s="40"/>
      <c r="R116" s="40"/>
      <c r="S116" s="40"/>
      <c r="T116" s="76"/>
      <c r="AT116" s="22" t="s">
        <v>159</v>
      </c>
      <c r="AU116" s="22" t="s">
        <v>71</v>
      </c>
    </row>
    <row r="117" spans="2:65" s="1" customFormat="1" ht="14.45" customHeight="1">
      <c r="B117" s="39"/>
      <c r="C117" s="216" t="s">
        <v>9</v>
      </c>
      <c r="D117" s="216" t="s">
        <v>206</v>
      </c>
      <c r="E117" s="217" t="s">
        <v>1710</v>
      </c>
      <c r="F117" s="218" t="s">
        <v>1711</v>
      </c>
      <c r="G117" s="219" t="s">
        <v>1597</v>
      </c>
      <c r="H117" s="220">
        <v>3</v>
      </c>
      <c r="I117" s="221"/>
      <c r="J117" s="222">
        <f>ROUND(I117*H117,2)</f>
        <v>0</v>
      </c>
      <c r="K117" s="218" t="s">
        <v>21</v>
      </c>
      <c r="L117" s="223"/>
      <c r="M117" s="224" t="s">
        <v>21</v>
      </c>
      <c r="N117" s="225" t="s">
        <v>42</v>
      </c>
      <c r="O117" s="40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22" t="s">
        <v>194</v>
      </c>
      <c r="AT117" s="22" t="s">
        <v>206</v>
      </c>
      <c r="AU117" s="22" t="s">
        <v>71</v>
      </c>
      <c r="AY117" s="22" t="s">
        <v>150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22" t="s">
        <v>79</v>
      </c>
      <c r="BK117" s="201">
        <f>ROUND(I117*H117,2)</f>
        <v>0</v>
      </c>
      <c r="BL117" s="22" t="s">
        <v>157</v>
      </c>
      <c r="BM117" s="22" t="s">
        <v>396</v>
      </c>
    </row>
    <row r="118" spans="2:65" s="1" customFormat="1">
      <c r="B118" s="39"/>
      <c r="C118" s="61"/>
      <c r="D118" s="202" t="s">
        <v>159</v>
      </c>
      <c r="E118" s="61"/>
      <c r="F118" s="203" t="s">
        <v>1711</v>
      </c>
      <c r="G118" s="61"/>
      <c r="H118" s="61"/>
      <c r="I118" s="161"/>
      <c r="J118" s="61"/>
      <c r="K118" s="61"/>
      <c r="L118" s="59"/>
      <c r="M118" s="204"/>
      <c r="N118" s="40"/>
      <c r="O118" s="40"/>
      <c r="P118" s="40"/>
      <c r="Q118" s="40"/>
      <c r="R118" s="40"/>
      <c r="S118" s="40"/>
      <c r="T118" s="76"/>
      <c r="AT118" s="22" t="s">
        <v>159</v>
      </c>
      <c r="AU118" s="22" t="s">
        <v>71</v>
      </c>
    </row>
    <row r="119" spans="2:65" s="1" customFormat="1" ht="14.45" customHeight="1">
      <c r="B119" s="39"/>
      <c r="C119" s="216" t="s">
        <v>283</v>
      </c>
      <c r="D119" s="216" t="s">
        <v>206</v>
      </c>
      <c r="E119" s="217" t="s">
        <v>1712</v>
      </c>
      <c r="F119" s="218" t="s">
        <v>1713</v>
      </c>
      <c r="G119" s="219" t="s">
        <v>1597</v>
      </c>
      <c r="H119" s="220">
        <v>14</v>
      </c>
      <c r="I119" s="221"/>
      <c r="J119" s="222">
        <f>ROUND(I119*H119,2)</f>
        <v>0</v>
      </c>
      <c r="K119" s="218" t="s">
        <v>21</v>
      </c>
      <c r="L119" s="223"/>
      <c r="M119" s="224" t="s">
        <v>21</v>
      </c>
      <c r="N119" s="225" t="s">
        <v>42</v>
      </c>
      <c r="O119" s="40"/>
      <c r="P119" s="199">
        <f>O119*H119</f>
        <v>0</v>
      </c>
      <c r="Q119" s="199">
        <v>0</v>
      </c>
      <c r="R119" s="199">
        <f>Q119*H119</f>
        <v>0</v>
      </c>
      <c r="S119" s="199">
        <v>0</v>
      </c>
      <c r="T119" s="200">
        <f>S119*H119</f>
        <v>0</v>
      </c>
      <c r="AR119" s="22" t="s">
        <v>194</v>
      </c>
      <c r="AT119" s="22" t="s">
        <v>206</v>
      </c>
      <c r="AU119" s="22" t="s">
        <v>71</v>
      </c>
      <c r="AY119" s="22" t="s">
        <v>150</v>
      </c>
      <c r="BE119" s="201">
        <f>IF(N119="základní",J119,0)</f>
        <v>0</v>
      </c>
      <c r="BF119" s="201">
        <f>IF(N119="snížená",J119,0)</f>
        <v>0</v>
      </c>
      <c r="BG119" s="201">
        <f>IF(N119="zákl. přenesená",J119,0)</f>
        <v>0</v>
      </c>
      <c r="BH119" s="201">
        <f>IF(N119="sníž. přenesená",J119,0)</f>
        <v>0</v>
      </c>
      <c r="BI119" s="201">
        <f>IF(N119="nulová",J119,0)</f>
        <v>0</v>
      </c>
      <c r="BJ119" s="22" t="s">
        <v>79</v>
      </c>
      <c r="BK119" s="201">
        <f>ROUND(I119*H119,2)</f>
        <v>0</v>
      </c>
      <c r="BL119" s="22" t="s">
        <v>157</v>
      </c>
      <c r="BM119" s="22" t="s">
        <v>407</v>
      </c>
    </row>
    <row r="120" spans="2:65" s="1" customFormat="1">
      <c r="B120" s="39"/>
      <c r="C120" s="61"/>
      <c r="D120" s="202" t="s">
        <v>159</v>
      </c>
      <c r="E120" s="61"/>
      <c r="F120" s="203" t="s">
        <v>1713</v>
      </c>
      <c r="G120" s="61"/>
      <c r="H120" s="61"/>
      <c r="I120" s="161"/>
      <c r="J120" s="61"/>
      <c r="K120" s="61"/>
      <c r="L120" s="59"/>
      <c r="M120" s="204"/>
      <c r="N120" s="40"/>
      <c r="O120" s="40"/>
      <c r="P120" s="40"/>
      <c r="Q120" s="40"/>
      <c r="R120" s="40"/>
      <c r="S120" s="40"/>
      <c r="T120" s="76"/>
      <c r="AT120" s="22" t="s">
        <v>159</v>
      </c>
      <c r="AU120" s="22" t="s">
        <v>71</v>
      </c>
    </row>
    <row r="121" spans="2:65" s="1" customFormat="1" ht="14.45" customHeight="1">
      <c r="B121" s="39"/>
      <c r="C121" s="216" t="s">
        <v>288</v>
      </c>
      <c r="D121" s="216" t="s">
        <v>206</v>
      </c>
      <c r="E121" s="217" t="s">
        <v>1714</v>
      </c>
      <c r="F121" s="218" t="s">
        <v>1715</v>
      </c>
      <c r="G121" s="219" t="s">
        <v>1597</v>
      </c>
      <c r="H121" s="220">
        <v>27</v>
      </c>
      <c r="I121" s="221"/>
      <c r="J121" s="222">
        <f>ROUND(I121*H121,2)</f>
        <v>0</v>
      </c>
      <c r="K121" s="218" t="s">
        <v>21</v>
      </c>
      <c r="L121" s="223"/>
      <c r="M121" s="224" t="s">
        <v>21</v>
      </c>
      <c r="N121" s="225" t="s">
        <v>42</v>
      </c>
      <c r="O121" s="40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2" t="s">
        <v>194</v>
      </c>
      <c r="AT121" s="22" t="s">
        <v>206</v>
      </c>
      <c r="AU121" s="22" t="s">
        <v>71</v>
      </c>
      <c r="AY121" s="22" t="s">
        <v>150</v>
      </c>
      <c r="BE121" s="201">
        <f>IF(N121="základní",J121,0)</f>
        <v>0</v>
      </c>
      <c r="BF121" s="201">
        <f>IF(N121="snížená",J121,0)</f>
        <v>0</v>
      </c>
      <c r="BG121" s="201">
        <f>IF(N121="zákl. přenesená",J121,0)</f>
        <v>0</v>
      </c>
      <c r="BH121" s="201">
        <f>IF(N121="sníž. přenesená",J121,0)</f>
        <v>0</v>
      </c>
      <c r="BI121" s="201">
        <f>IF(N121="nulová",J121,0)</f>
        <v>0</v>
      </c>
      <c r="BJ121" s="22" t="s">
        <v>79</v>
      </c>
      <c r="BK121" s="201">
        <f>ROUND(I121*H121,2)</f>
        <v>0</v>
      </c>
      <c r="BL121" s="22" t="s">
        <v>157</v>
      </c>
      <c r="BM121" s="22" t="s">
        <v>420</v>
      </c>
    </row>
    <row r="122" spans="2:65" s="1" customFormat="1">
      <c r="B122" s="39"/>
      <c r="C122" s="61"/>
      <c r="D122" s="202" t="s">
        <v>159</v>
      </c>
      <c r="E122" s="61"/>
      <c r="F122" s="203" t="s">
        <v>1715</v>
      </c>
      <c r="G122" s="61"/>
      <c r="H122" s="61"/>
      <c r="I122" s="161"/>
      <c r="J122" s="61"/>
      <c r="K122" s="61"/>
      <c r="L122" s="59"/>
      <c r="M122" s="204"/>
      <c r="N122" s="40"/>
      <c r="O122" s="40"/>
      <c r="P122" s="40"/>
      <c r="Q122" s="40"/>
      <c r="R122" s="40"/>
      <c r="S122" s="40"/>
      <c r="T122" s="76"/>
      <c r="AT122" s="22" t="s">
        <v>159</v>
      </c>
      <c r="AU122" s="22" t="s">
        <v>71</v>
      </c>
    </row>
    <row r="123" spans="2:65" s="1" customFormat="1" ht="14.45" customHeight="1">
      <c r="B123" s="39"/>
      <c r="C123" s="216" t="s">
        <v>292</v>
      </c>
      <c r="D123" s="216" t="s">
        <v>206</v>
      </c>
      <c r="E123" s="217" t="s">
        <v>1716</v>
      </c>
      <c r="F123" s="218" t="s">
        <v>1717</v>
      </c>
      <c r="G123" s="219" t="s">
        <v>1597</v>
      </c>
      <c r="H123" s="220">
        <v>113</v>
      </c>
      <c r="I123" s="221"/>
      <c r="J123" s="222">
        <f>ROUND(I123*H123,2)</f>
        <v>0</v>
      </c>
      <c r="K123" s="218" t="s">
        <v>21</v>
      </c>
      <c r="L123" s="223"/>
      <c r="M123" s="224" t="s">
        <v>21</v>
      </c>
      <c r="N123" s="225" t="s">
        <v>42</v>
      </c>
      <c r="O123" s="40"/>
      <c r="P123" s="199">
        <f>O123*H123</f>
        <v>0</v>
      </c>
      <c r="Q123" s="199">
        <v>0</v>
      </c>
      <c r="R123" s="199">
        <f>Q123*H123</f>
        <v>0</v>
      </c>
      <c r="S123" s="199">
        <v>0</v>
      </c>
      <c r="T123" s="200">
        <f>S123*H123</f>
        <v>0</v>
      </c>
      <c r="AR123" s="22" t="s">
        <v>194</v>
      </c>
      <c r="AT123" s="22" t="s">
        <v>206</v>
      </c>
      <c r="AU123" s="22" t="s">
        <v>71</v>
      </c>
      <c r="AY123" s="22" t="s">
        <v>150</v>
      </c>
      <c r="BE123" s="201">
        <f>IF(N123="základní",J123,0)</f>
        <v>0</v>
      </c>
      <c r="BF123" s="201">
        <f>IF(N123="snížená",J123,0)</f>
        <v>0</v>
      </c>
      <c r="BG123" s="201">
        <f>IF(N123="zákl. přenesená",J123,0)</f>
        <v>0</v>
      </c>
      <c r="BH123" s="201">
        <f>IF(N123="sníž. přenesená",J123,0)</f>
        <v>0</v>
      </c>
      <c r="BI123" s="201">
        <f>IF(N123="nulová",J123,0)</f>
        <v>0</v>
      </c>
      <c r="BJ123" s="22" t="s">
        <v>79</v>
      </c>
      <c r="BK123" s="201">
        <f>ROUND(I123*H123,2)</f>
        <v>0</v>
      </c>
      <c r="BL123" s="22" t="s">
        <v>157</v>
      </c>
      <c r="BM123" s="22" t="s">
        <v>431</v>
      </c>
    </row>
    <row r="124" spans="2:65" s="1" customFormat="1">
      <c r="B124" s="39"/>
      <c r="C124" s="61"/>
      <c r="D124" s="202" t="s">
        <v>159</v>
      </c>
      <c r="E124" s="61"/>
      <c r="F124" s="203" t="s">
        <v>1717</v>
      </c>
      <c r="G124" s="61"/>
      <c r="H124" s="61"/>
      <c r="I124" s="161"/>
      <c r="J124" s="61"/>
      <c r="K124" s="61"/>
      <c r="L124" s="59"/>
      <c r="M124" s="204"/>
      <c r="N124" s="40"/>
      <c r="O124" s="40"/>
      <c r="P124" s="40"/>
      <c r="Q124" s="40"/>
      <c r="R124" s="40"/>
      <c r="S124" s="40"/>
      <c r="T124" s="76"/>
      <c r="AT124" s="22" t="s">
        <v>159</v>
      </c>
      <c r="AU124" s="22" t="s">
        <v>71</v>
      </c>
    </row>
    <row r="125" spans="2:65" s="1" customFormat="1" ht="14.45" customHeight="1">
      <c r="B125" s="39"/>
      <c r="C125" s="216" t="s">
        <v>296</v>
      </c>
      <c r="D125" s="216" t="s">
        <v>206</v>
      </c>
      <c r="E125" s="217" t="s">
        <v>1718</v>
      </c>
      <c r="F125" s="218" t="s">
        <v>1719</v>
      </c>
      <c r="G125" s="219" t="s">
        <v>1597</v>
      </c>
      <c r="H125" s="220">
        <v>2</v>
      </c>
      <c r="I125" s="221"/>
      <c r="J125" s="222">
        <f>ROUND(I125*H125,2)</f>
        <v>0</v>
      </c>
      <c r="K125" s="218" t="s">
        <v>21</v>
      </c>
      <c r="L125" s="223"/>
      <c r="M125" s="224" t="s">
        <v>21</v>
      </c>
      <c r="N125" s="225" t="s">
        <v>42</v>
      </c>
      <c r="O125" s="40"/>
      <c r="P125" s="199">
        <f>O125*H125</f>
        <v>0</v>
      </c>
      <c r="Q125" s="199">
        <v>0</v>
      </c>
      <c r="R125" s="199">
        <f>Q125*H125</f>
        <v>0</v>
      </c>
      <c r="S125" s="199">
        <v>0</v>
      </c>
      <c r="T125" s="200">
        <f>S125*H125</f>
        <v>0</v>
      </c>
      <c r="AR125" s="22" t="s">
        <v>194</v>
      </c>
      <c r="AT125" s="22" t="s">
        <v>206</v>
      </c>
      <c r="AU125" s="22" t="s">
        <v>71</v>
      </c>
      <c r="AY125" s="22" t="s">
        <v>150</v>
      </c>
      <c r="BE125" s="201">
        <f>IF(N125="základní",J125,0)</f>
        <v>0</v>
      </c>
      <c r="BF125" s="201">
        <f>IF(N125="snížená",J125,0)</f>
        <v>0</v>
      </c>
      <c r="BG125" s="201">
        <f>IF(N125="zákl. přenesená",J125,0)</f>
        <v>0</v>
      </c>
      <c r="BH125" s="201">
        <f>IF(N125="sníž. přenesená",J125,0)</f>
        <v>0</v>
      </c>
      <c r="BI125" s="201">
        <f>IF(N125="nulová",J125,0)</f>
        <v>0</v>
      </c>
      <c r="BJ125" s="22" t="s">
        <v>79</v>
      </c>
      <c r="BK125" s="201">
        <f>ROUND(I125*H125,2)</f>
        <v>0</v>
      </c>
      <c r="BL125" s="22" t="s">
        <v>157</v>
      </c>
      <c r="BM125" s="22" t="s">
        <v>440</v>
      </c>
    </row>
    <row r="126" spans="2:65" s="1" customFormat="1">
      <c r="B126" s="39"/>
      <c r="C126" s="61"/>
      <c r="D126" s="202" t="s">
        <v>159</v>
      </c>
      <c r="E126" s="61"/>
      <c r="F126" s="203" t="s">
        <v>1719</v>
      </c>
      <c r="G126" s="61"/>
      <c r="H126" s="61"/>
      <c r="I126" s="161"/>
      <c r="J126" s="61"/>
      <c r="K126" s="61"/>
      <c r="L126" s="59"/>
      <c r="M126" s="204"/>
      <c r="N126" s="40"/>
      <c r="O126" s="40"/>
      <c r="P126" s="40"/>
      <c r="Q126" s="40"/>
      <c r="R126" s="40"/>
      <c r="S126" s="40"/>
      <c r="T126" s="76"/>
      <c r="AT126" s="22" t="s">
        <v>159</v>
      </c>
      <c r="AU126" s="22" t="s">
        <v>71</v>
      </c>
    </row>
    <row r="127" spans="2:65" s="1" customFormat="1" ht="14.45" customHeight="1">
      <c r="B127" s="39"/>
      <c r="C127" s="216" t="s">
        <v>307</v>
      </c>
      <c r="D127" s="216" t="s">
        <v>206</v>
      </c>
      <c r="E127" s="217" t="s">
        <v>1720</v>
      </c>
      <c r="F127" s="218" t="s">
        <v>1721</v>
      </c>
      <c r="G127" s="219" t="s">
        <v>1597</v>
      </c>
      <c r="H127" s="220">
        <v>1</v>
      </c>
      <c r="I127" s="221"/>
      <c r="J127" s="222">
        <f>ROUND(I127*H127,2)</f>
        <v>0</v>
      </c>
      <c r="K127" s="218" t="s">
        <v>21</v>
      </c>
      <c r="L127" s="223"/>
      <c r="M127" s="224" t="s">
        <v>21</v>
      </c>
      <c r="N127" s="225" t="s">
        <v>42</v>
      </c>
      <c r="O127" s="40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2" t="s">
        <v>194</v>
      </c>
      <c r="AT127" s="22" t="s">
        <v>206</v>
      </c>
      <c r="AU127" s="22" t="s">
        <v>71</v>
      </c>
      <c r="AY127" s="22" t="s">
        <v>150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22" t="s">
        <v>79</v>
      </c>
      <c r="BK127" s="201">
        <f>ROUND(I127*H127,2)</f>
        <v>0</v>
      </c>
      <c r="BL127" s="22" t="s">
        <v>157</v>
      </c>
      <c r="BM127" s="22" t="s">
        <v>449</v>
      </c>
    </row>
    <row r="128" spans="2:65" s="1" customFormat="1">
      <c r="B128" s="39"/>
      <c r="C128" s="61"/>
      <c r="D128" s="202" t="s">
        <v>159</v>
      </c>
      <c r="E128" s="61"/>
      <c r="F128" s="203" t="s">
        <v>1721</v>
      </c>
      <c r="G128" s="61"/>
      <c r="H128" s="61"/>
      <c r="I128" s="161"/>
      <c r="J128" s="61"/>
      <c r="K128" s="61"/>
      <c r="L128" s="59"/>
      <c r="M128" s="204"/>
      <c r="N128" s="40"/>
      <c r="O128" s="40"/>
      <c r="P128" s="40"/>
      <c r="Q128" s="40"/>
      <c r="R128" s="40"/>
      <c r="S128" s="40"/>
      <c r="T128" s="76"/>
      <c r="AT128" s="22" t="s">
        <v>159</v>
      </c>
      <c r="AU128" s="22" t="s">
        <v>71</v>
      </c>
    </row>
    <row r="129" spans="2:65" s="1" customFormat="1" ht="14.45" customHeight="1">
      <c r="B129" s="39"/>
      <c r="C129" s="216" t="s">
        <v>313</v>
      </c>
      <c r="D129" s="216" t="s">
        <v>206</v>
      </c>
      <c r="E129" s="217" t="s">
        <v>1722</v>
      </c>
      <c r="F129" s="218" t="s">
        <v>1723</v>
      </c>
      <c r="G129" s="219" t="s">
        <v>1597</v>
      </c>
      <c r="H129" s="220">
        <v>7</v>
      </c>
      <c r="I129" s="221"/>
      <c r="J129" s="222">
        <f>ROUND(I129*H129,2)</f>
        <v>0</v>
      </c>
      <c r="K129" s="218" t="s">
        <v>21</v>
      </c>
      <c r="L129" s="223"/>
      <c r="M129" s="224" t="s">
        <v>21</v>
      </c>
      <c r="N129" s="225" t="s">
        <v>42</v>
      </c>
      <c r="O129" s="40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2" t="s">
        <v>194</v>
      </c>
      <c r="AT129" s="22" t="s">
        <v>206</v>
      </c>
      <c r="AU129" s="22" t="s">
        <v>71</v>
      </c>
      <c r="AY129" s="22" t="s">
        <v>150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22" t="s">
        <v>79</v>
      </c>
      <c r="BK129" s="201">
        <f>ROUND(I129*H129,2)</f>
        <v>0</v>
      </c>
      <c r="BL129" s="22" t="s">
        <v>157</v>
      </c>
      <c r="BM129" s="22" t="s">
        <v>458</v>
      </c>
    </row>
    <row r="130" spans="2:65" s="1" customFormat="1">
      <c r="B130" s="39"/>
      <c r="C130" s="61"/>
      <c r="D130" s="202" t="s">
        <v>159</v>
      </c>
      <c r="E130" s="61"/>
      <c r="F130" s="203" t="s">
        <v>1723</v>
      </c>
      <c r="G130" s="61"/>
      <c r="H130" s="61"/>
      <c r="I130" s="161"/>
      <c r="J130" s="61"/>
      <c r="K130" s="61"/>
      <c r="L130" s="59"/>
      <c r="M130" s="237"/>
      <c r="N130" s="238"/>
      <c r="O130" s="238"/>
      <c r="P130" s="238"/>
      <c r="Q130" s="238"/>
      <c r="R130" s="238"/>
      <c r="S130" s="238"/>
      <c r="T130" s="239"/>
      <c r="AT130" s="22" t="s">
        <v>159</v>
      </c>
      <c r="AU130" s="22" t="s">
        <v>71</v>
      </c>
    </row>
    <row r="131" spans="2:65" s="1" customFormat="1" ht="6.95" customHeight="1">
      <c r="B131" s="54"/>
      <c r="C131" s="55"/>
      <c r="D131" s="55"/>
      <c r="E131" s="55"/>
      <c r="F131" s="55"/>
      <c r="G131" s="55"/>
      <c r="H131" s="55"/>
      <c r="I131" s="137"/>
      <c r="J131" s="55"/>
      <c r="K131" s="55"/>
      <c r="L131" s="59"/>
    </row>
  </sheetData>
  <sheetProtection algorithmName="SHA-512" hashValue="XuVaaEd+GjuQS3Kwp3biVLPlQ2bmbeKvAuy76uZA0YC+dr0E/lgTexhjlpO36/s6+FqtTwVyAnO4CQ8arRp/kA==" saltValue="R1NZQrIT3q56m7rKXyKKFs8K//5JrtV1zw2JIBBFLaPTsgKDmqEuEhxd4A/GfBq2RWO40WqF8t0etRmhNOlOeA==" spinCount="100000" sheet="1" objects="1" scenarios="1" formatColumns="0" formatRows="0" autoFilter="0"/>
  <autoFilter ref="C75:K130"/>
  <mergeCells count="10">
    <mergeCell ref="J51:J52"/>
    <mergeCell ref="E66:H66"/>
    <mergeCell ref="E68:H68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5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.23"/>
  <pageSetup paperSize="9" scale="81" fitToHeight="100" orientation="portrait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11"/>
  <sheetViews>
    <sheetView showGridLines="0" tabSelected="1" workbookViewId="0">
      <pane ySplit="1" topLeftCell="A80" activePane="bottomLeft" state="frozen"/>
      <selection pane="bottomLeft"/>
    </sheetView>
  </sheetViews>
  <sheetFormatPr defaultRowHeight="13.5"/>
  <cols>
    <col min="1" max="1" width="7.1640625" customWidth="1"/>
    <col min="2" max="2" width="1.5" customWidth="1"/>
    <col min="3" max="3" width="3.5" customWidth="1"/>
    <col min="4" max="4" width="3.6640625" customWidth="1"/>
    <col min="5" max="5" width="14.6640625" customWidth="1"/>
    <col min="6" max="6" width="64.33203125" customWidth="1"/>
    <col min="7" max="7" width="7.5" customWidth="1"/>
    <col min="8" max="8" width="9.5" customWidth="1"/>
    <col min="9" max="9" width="10.83203125" style="109" customWidth="1"/>
    <col min="10" max="10" width="20.1640625" customWidth="1"/>
    <col min="11" max="11" width="15.5" customWidth="1"/>
    <col min="13" max="18" width="9.1640625" hidden="1"/>
    <col min="19" max="19" width="7" hidden="1" customWidth="1"/>
    <col min="20" max="20" width="25.5" hidden="1" customWidth="1"/>
    <col min="21" max="21" width="14" hidden="1" customWidth="1"/>
    <col min="22" max="22" width="10.5" customWidth="1"/>
    <col min="23" max="23" width="14" customWidth="1"/>
    <col min="24" max="24" width="10.5" customWidth="1"/>
    <col min="25" max="25" width="12.83203125" customWidth="1"/>
    <col min="26" max="26" width="9.5" customWidth="1"/>
    <col min="27" max="27" width="12.83203125" customWidth="1"/>
    <col min="28" max="28" width="14" customWidth="1"/>
    <col min="29" max="29" width="9.5" customWidth="1"/>
    <col min="30" max="30" width="12.83203125" customWidth="1"/>
    <col min="31" max="31" width="14" customWidth="1"/>
    <col min="44" max="65" width="9.1640625" hidden="1"/>
  </cols>
  <sheetData>
    <row r="1" spans="1:70" ht="21.75" customHeight="1">
      <c r="A1" s="19"/>
      <c r="B1" s="110"/>
      <c r="C1" s="110"/>
      <c r="D1" s="111" t="s">
        <v>1</v>
      </c>
      <c r="E1" s="110"/>
      <c r="F1" s="112" t="s">
        <v>94</v>
      </c>
      <c r="G1" s="360" t="s">
        <v>95</v>
      </c>
      <c r="H1" s="360"/>
      <c r="I1" s="113"/>
      <c r="J1" s="112" t="s">
        <v>96</v>
      </c>
      <c r="K1" s="111" t="s">
        <v>97</v>
      </c>
      <c r="L1" s="112" t="s">
        <v>98</v>
      </c>
      <c r="M1" s="112"/>
      <c r="N1" s="112"/>
      <c r="O1" s="112"/>
      <c r="P1" s="112"/>
      <c r="Q1" s="112"/>
      <c r="R1" s="112"/>
      <c r="S1" s="112"/>
      <c r="T1" s="112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spans="1:70" ht="36.950000000000003" customHeight="1"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AT2" s="22" t="s">
        <v>93</v>
      </c>
    </row>
    <row r="3" spans="1:70" ht="6.95" customHeight="1">
      <c r="B3" s="23"/>
      <c r="C3" s="24"/>
      <c r="D3" s="24"/>
      <c r="E3" s="24"/>
      <c r="F3" s="24"/>
      <c r="G3" s="24"/>
      <c r="H3" s="24"/>
      <c r="I3" s="114"/>
      <c r="J3" s="24"/>
      <c r="K3" s="25"/>
      <c r="AT3" s="22" t="s">
        <v>81</v>
      </c>
    </row>
    <row r="4" spans="1:70" ht="36.950000000000003" customHeight="1">
      <c r="B4" s="26"/>
      <c r="C4" s="27"/>
      <c r="D4" s="28" t="s">
        <v>99</v>
      </c>
      <c r="E4" s="27"/>
      <c r="F4" s="27"/>
      <c r="G4" s="27"/>
      <c r="H4" s="27"/>
      <c r="I4" s="115"/>
      <c r="J4" s="27"/>
      <c r="K4" s="29"/>
      <c r="M4" s="30" t="s">
        <v>12</v>
      </c>
      <c r="AT4" s="22" t="s">
        <v>6</v>
      </c>
    </row>
    <row r="5" spans="1:70" ht="6.95" customHeight="1">
      <c r="B5" s="26"/>
      <c r="C5" s="27"/>
      <c r="D5" s="27"/>
      <c r="E5" s="27"/>
      <c r="F5" s="27"/>
      <c r="G5" s="27"/>
      <c r="H5" s="27"/>
      <c r="I5" s="115"/>
      <c r="J5" s="27"/>
      <c r="K5" s="29"/>
    </row>
    <row r="6" spans="1:70" ht="15">
      <c r="B6" s="26"/>
      <c r="C6" s="27"/>
      <c r="D6" s="35" t="s">
        <v>18</v>
      </c>
      <c r="E6" s="27"/>
      <c r="F6" s="27"/>
      <c r="G6" s="27"/>
      <c r="H6" s="27"/>
      <c r="I6" s="115"/>
      <c r="J6" s="27"/>
      <c r="K6" s="29"/>
    </row>
    <row r="7" spans="1:70" ht="14.45" customHeight="1">
      <c r="B7" s="26"/>
      <c r="C7" s="27"/>
      <c r="D7" s="27"/>
      <c r="E7" s="361" t="str">
        <f>'Rekapitulace stavby'!K6</f>
        <v>Snížení energetické náročnosti obj. ŠD č.p. 355</v>
      </c>
      <c r="F7" s="362"/>
      <c r="G7" s="362"/>
      <c r="H7" s="362"/>
      <c r="I7" s="115"/>
      <c r="J7" s="27"/>
      <c r="K7" s="29"/>
    </row>
    <row r="8" spans="1:70" s="1" customFormat="1" ht="15">
      <c r="B8" s="39"/>
      <c r="C8" s="40"/>
      <c r="D8" s="35" t="s">
        <v>100</v>
      </c>
      <c r="E8" s="40"/>
      <c r="F8" s="40"/>
      <c r="G8" s="40"/>
      <c r="H8" s="40"/>
      <c r="I8" s="116"/>
      <c r="J8" s="40"/>
      <c r="K8" s="43"/>
    </row>
    <row r="9" spans="1:70" s="1" customFormat="1" ht="36.950000000000003" customHeight="1">
      <c r="B9" s="39"/>
      <c r="C9" s="40"/>
      <c r="D9" s="40"/>
      <c r="E9" s="363" t="s">
        <v>1724</v>
      </c>
      <c r="F9" s="364"/>
      <c r="G9" s="364"/>
      <c r="H9" s="364"/>
      <c r="I9" s="116"/>
      <c r="J9" s="40"/>
      <c r="K9" s="43"/>
    </row>
    <row r="10" spans="1:70" s="1" customFormat="1">
      <c r="B10" s="39"/>
      <c r="C10" s="40"/>
      <c r="D10" s="40"/>
      <c r="E10" s="40"/>
      <c r="F10" s="40"/>
      <c r="G10" s="40"/>
      <c r="H10" s="40"/>
      <c r="I10" s="116"/>
      <c r="J10" s="40"/>
      <c r="K10" s="43"/>
    </row>
    <row r="11" spans="1:70" s="1" customFormat="1" ht="14.45" customHeight="1">
      <c r="B11" s="39"/>
      <c r="C11" s="40"/>
      <c r="D11" s="35" t="s">
        <v>20</v>
      </c>
      <c r="E11" s="40"/>
      <c r="F11" s="33" t="s">
        <v>21</v>
      </c>
      <c r="G11" s="40"/>
      <c r="H11" s="40"/>
      <c r="I11" s="117" t="s">
        <v>22</v>
      </c>
      <c r="J11" s="33" t="s">
        <v>21</v>
      </c>
      <c r="K11" s="43"/>
    </row>
    <row r="12" spans="1:70" s="1" customFormat="1" ht="14.45" customHeight="1">
      <c r="B12" s="39"/>
      <c r="C12" s="40"/>
      <c r="D12" s="35" t="s">
        <v>23</v>
      </c>
      <c r="E12" s="40"/>
      <c r="F12" s="33" t="s">
        <v>24</v>
      </c>
      <c r="G12" s="40"/>
      <c r="H12" s="40"/>
      <c r="I12" s="117" t="s">
        <v>25</v>
      </c>
      <c r="J12" s="118" t="str">
        <f>'Rekapitulace stavby'!AN8</f>
        <v>13. 11. 2018</v>
      </c>
      <c r="K12" s="43"/>
    </row>
    <row r="13" spans="1:70" s="1" customFormat="1" ht="10.9" customHeight="1">
      <c r="B13" s="39"/>
      <c r="C13" s="40"/>
      <c r="D13" s="40"/>
      <c r="E13" s="40"/>
      <c r="F13" s="40"/>
      <c r="G13" s="40"/>
      <c r="H13" s="40"/>
      <c r="I13" s="116"/>
      <c r="J13" s="40"/>
      <c r="K13" s="43"/>
    </row>
    <row r="14" spans="1:70" s="1" customFormat="1" ht="14.45" customHeight="1">
      <c r="B14" s="39"/>
      <c r="C14" s="40"/>
      <c r="D14" s="35" t="s">
        <v>27</v>
      </c>
      <c r="E14" s="40"/>
      <c r="F14" s="40"/>
      <c r="G14" s="40"/>
      <c r="H14" s="40"/>
      <c r="I14" s="117" t="s">
        <v>28</v>
      </c>
      <c r="J14" s="33" t="s">
        <v>21</v>
      </c>
      <c r="K14" s="43"/>
    </row>
    <row r="15" spans="1:70" s="1" customFormat="1" ht="18" customHeight="1">
      <c r="B15" s="39"/>
      <c r="C15" s="40"/>
      <c r="D15" s="40"/>
      <c r="E15" s="33" t="s">
        <v>29</v>
      </c>
      <c r="F15" s="40"/>
      <c r="G15" s="40"/>
      <c r="H15" s="40"/>
      <c r="I15" s="117" t="s">
        <v>30</v>
      </c>
      <c r="J15" s="33" t="s">
        <v>21</v>
      </c>
      <c r="K15" s="43"/>
    </row>
    <row r="16" spans="1:70" s="1" customFormat="1" ht="6.95" customHeight="1">
      <c r="B16" s="39"/>
      <c r="C16" s="40"/>
      <c r="D16" s="40"/>
      <c r="E16" s="40"/>
      <c r="F16" s="40"/>
      <c r="G16" s="40"/>
      <c r="H16" s="40"/>
      <c r="I16" s="116"/>
      <c r="J16" s="40"/>
      <c r="K16" s="43"/>
    </row>
    <row r="17" spans="2:11" s="1" customFormat="1" ht="14.45" customHeight="1">
      <c r="B17" s="39"/>
      <c r="C17" s="40"/>
      <c r="D17" s="35" t="s">
        <v>31</v>
      </c>
      <c r="E17" s="40"/>
      <c r="F17" s="40"/>
      <c r="G17" s="40"/>
      <c r="H17" s="40"/>
      <c r="I17" s="117" t="s">
        <v>28</v>
      </c>
      <c r="J17" s="33" t="str">
        <f>IF('Rekapitulace stavby'!AN13="Vyplň údaj","",IF('Rekapitulace stavby'!AN13="","",'Rekapitulace stavby'!AN13))</f>
        <v/>
      </c>
      <c r="K17" s="43"/>
    </row>
    <row r="18" spans="2:11" s="1" customFormat="1" ht="18" customHeight="1">
      <c r="B18" s="39"/>
      <c r="C18" s="40"/>
      <c r="D18" s="40"/>
      <c r="E18" s="33" t="str">
        <f>IF('Rekapitulace stavby'!E14="Vyplň údaj","",IF('Rekapitulace stavby'!E14="","",'Rekapitulace stavby'!E14))</f>
        <v/>
      </c>
      <c r="F18" s="40"/>
      <c r="G18" s="40"/>
      <c r="H18" s="40"/>
      <c r="I18" s="117" t="s">
        <v>30</v>
      </c>
      <c r="J18" s="33" t="str">
        <f>IF('Rekapitulace stavby'!AN14="Vyplň údaj","",IF('Rekapitulace stavby'!AN14="","",'Rekapitulace stavby'!AN14))</f>
        <v/>
      </c>
      <c r="K18" s="43"/>
    </row>
    <row r="19" spans="2:11" s="1" customFormat="1" ht="6.95" customHeight="1">
      <c r="B19" s="39"/>
      <c r="C19" s="40"/>
      <c r="D19" s="40"/>
      <c r="E19" s="40"/>
      <c r="F19" s="40"/>
      <c r="G19" s="40"/>
      <c r="H19" s="40"/>
      <c r="I19" s="116"/>
      <c r="J19" s="40"/>
      <c r="K19" s="43"/>
    </row>
    <row r="20" spans="2:11" s="1" customFormat="1" ht="14.45" customHeight="1">
      <c r="B20" s="39"/>
      <c r="C20" s="40"/>
      <c r="D20" s="35" t="s">
        <v>33</v>
      </c>
      <c r="E20" s="40"/>
      <c r="F20" s="40"/>
      <c r="G20" s="40"/>
      <c r="H20" s="40"/>
      <c r="I20" s="117" t="s">
        <v>28</v>
      </c>
      <c r="J20" s="33" t="s">
        <v>21</v>
      </c>
      <c r="K20" s="43"/>
    </row>
    <row r="21" spans="2:11" s="1" customFormat="1" ht="18" customHeight="1">
      <c r="B21" s="39"/>
      <c r="C21" s="40"/>
      <c r="D21" s="40"/>
      <c r="E21" s="33" t="s">
        <v>34</v>
      </c>
      <c r="F21" s="40"/>
      <c r="G21" s="40"/>
      <c r="H21" s="40"/>
      <c r="I21" s="117" t="s">
        <v>30</v>
      </c>
      <c r="J21" s="33" t="s">
        <v>21</v>
      </c>
      <c r="K21" s="43"/>
    </row>
    <row r="22" spans="2:11" s="1" customFormat="1" ht="6.95" customHeight="1">
      <c r="B22" s="39"/>
      <c r="C22" s="40"/>
      <c r="D22" s="40"/>
      <c r="E22" s="40"/>
      <c r="F22" s="40"/>
      <c r="G22" s="40"/>
      <c r="H22" s="40"/>
      <c r="I22" s="116"/>
      <c r="J22" s="40"/>
      <c r="K22" s="43"/>
    </row>
    <row r="23" spans="2:11" s="1" customFormat="1" ht="14.45" customHeight="1">
      <c r="B23" s="39"/>
      <c r="C23" s="40"/>
      <c r="D23" s="35" t="s">
        <v>36</v>
      </c>
      <c r="E23" s="40"/>
      <c r="F23" s="40"/>
      <c r="G23" s="40"/>
      <c r="H23" s="40"/>
      <c r="I23" s="116"/>
      <c r="J23" s="40"/>
      <c r="K23" s="43"/>
    </row>
    <row r="24" spans="2:11" s="6" customFormat="1" ht="14.45" customHeight="1">
      <c r="B24" s="119"/>
      <c r="C24" s="120"/>
      <c r="D24" s="120"/>
      <c r="E24" s="332" t="s">
        <v>21</v>
      </c>
      <c r="F24" s="332"/>
      <c r="G24" s="332"/>
      <c r="H24" s="332"/>
      <c r="I24" s="121"/>
      <c r="J24" s="120"/>
      <c r="K24" s="122"/>
    </row>
    <row r="25" spans="2:11" s="1" customFormat="1" ht="6.95" customHeight="1">
      <c r="B25" s="39"/>
      <c r="C25" s="40"/>
      <c r="D25" s="40"/>
      <c r="E25" s="40"/>
      <c r="F25" s="40"/>
      <c r="G25" s="40"/>
      <c r="H25" s="40"/>
      <c r="I25" s="116"/>
      <c r="J25" s="40"/>
      <c r="K25" s="43"/>
    </row>
    <row r="26" spans="2:11" s="1" customFormat="1" ht="6.95" customHeight="1">
      <c r="B26" s="39"/>
      <c r="C26" s="40"/>
      <c r="D26" s="83"/>
      <c r="E26" s="83"/>
      <c r="F26" s="83"/>
      <c r="G26" s="83"/>
      <c r="H26" s="83"/>
      <c r="I26" s="123"/>
      <c r="J26" s="83"/>
      <c r="K26" s="124"/>
    </row>
    <row r="27" spans="2:11" s="1" customFormat="1" ht="25.35" customHeight="1">
      <c r="B27" s="39"/>
      <c r="C27" s="40"/>
      <c r="D27" s="125" t="s">
        <v>37</v>
      </c>
      <c r="E27" s="40"/>
      <c r="F27" s="40"/>
      <c r="G27" s="40"/>
      <c r="H27" s="40"/>
      <c r="I27" s="116"/>
      <c r="J27" s="126">
        <f>ROUND(J81,2)</f>
        <v>0</v>
      </c>
      <c r="K27" s="43"/>
    </row>
    <row r="28" spans="2:11" s="1" customFormat="1" ht="6.95" customHeight="1">
      <c r="B28" s="39"/>
      <c r="C28" s="40"/>
      <c r="D28" s="83"/>
      <c r="E28" s="83"/>
      <c r="F28" s="83"/>
      <c r="G28" s="83"/>
      <c r="H28" s="83"/>
      <c r="I28" s="123"/>
      <c r="J28" s="83"/>
      <c r="K28" s="124"/>
    </row>
    <row r="29" spans="2:11" s="1" customFormat="1" ht="14.45" customHeight="1">
      <c r="B29" s="39"/>
      <c r="C29" s="40"/>
      <c r="D29" s="40"/>
      <c r="E29" s="40"/>
      <c r="F29" s="44" t="s">
        <v>39</v>
      </c>
      <c r="G29" s="40"/>
      <c r="H29" s="40"/>
      <c r="I29" s="127" t="s">
        <v>38</v>
      </c>
      <c r="J29" s="44" t="s">
        <v>40</v>
      </c>
      <c r="K29" s="43"/>
    </row>
    <row r="30" spans="2:11" s="1" customFormat="1" ht="14.45" customHeight="1">
      <c r="B30" s="39"/>
      <c r="C30" s="40"/>
      <c r="D30" s="47" t="s">
        <v>41</v>
      </c>
      <c r="E30" s="47" t="s">
        <v>42</v>
      </c>
      <c r="F30" s="128">
        <f>ROUND(SUM(BE81:BE110), 2)</f>
        <v>0</v>
      </c>
      <c r="G30" s="40"/>
      <c r="H30" s="40"/>
      <c r="I30" s="129">
        <v>0.21</v>
      </c>
      <c r="J30" s="128">
        <f>ROUND(ROUND((SUM(BE81:BE110)), 2)*I30, 2)</f>
        <v>0</v>
      </c>
      <c r="K30" s="43"/>
    </row>
    <row r="31" spans="2:11" s="1" customFormat="1" ht="14.45" customHeight="1">
      <c r="B31" s="39"/>
      <c r="C31" s="40"/>
      <c r="D31" s="40"/>
      <c r="E31" s="47" t="s">
        <v>43</v>
      </c>
      <c r="F31" s="128">
        <f>ROUND(SUM(BF81:BF110), 2)</f>
        <v>0</v>
      </c>
      <c r="G31" s="40"/>
      <c r="H31" s="40"/>
      <c r="I31" s="129">
        <v>0.15</v>
      </c>
      <c r="J31" s="128">
        <f>ROUND(ROUND((SUM(BF81:BF110)), 2)*I31, 2)</f>
        <v>0</v>
      </c>
      <c r="K31" s="43"/>
    </row>
    <row r="32" spans="2:11" s="1" customFormat="1" ht="14.45" hidden="1" customHeight="1">
      <c r="B32" s="39"/>
      <c r="C32" s="40"/>
      <c r="D32" s="40"/>
      <c r="E32" s="47" t="s">
        <v>44</v>
      </c>
      <c r="F32" s="128">
        <f>ROUND(SUM(BG81:BG110), 2)</f>
        <v>0</v>
      </c>
      <c r="G32" s="40"/>
      <c r="H32" s="40"/>
      <c r="I32" s="129">
        <v>0.21</v>
      </c>
      <c r="J32" s="128">
        <v>0</v>
      </c>
      <c r="K32" s="43"/>
    </row>
    <row r="33" spans="2:11" s="1" customFormat="1" ht="14.45" hidden="1" customHeight="1">
      <c r="B33" s="39"/>
      <c r="C33" s="40"/>
      <c r="D33" s="40"/>
      <c r="E33" s="47" t="s">
        <v>45</v>
      </c>
      <c r="F33" s="128">
        <f>ROUND(SUM(BH81:BH110), 2)</f>
        <v>0</v>
      </c>
      <c r="G33" s="40"/>
      <c r="H33" s="40"/>
      <c r="I33" s="129">
        <v>0.15</v>
      </c>
      <c r="J33" s="128">
        <v>0</v>
      </c>
      <c r="K33" s="43"/>
    </row>
    <row r="34" spans="2:11" s="1" customFormat="1" ht="14.45" hidden="1" customHeight="1">
      <c r="B34" s="39"/>
      <c r="C34" s="40"/>
      <c r="D34" s="40"/>
      <c r="E34" s="47" t="s">
        <v>46</v>
      </c>
      <c r="F34" s="128">
        <f>ROUND(SUM(BI81:BI110), 2)</f>
        <v>0</v>
      </c>
      <c r="G34" s="40"/>
      <c r="H34" s="40"/>
      <c r="I34" s="129">
        <v>0</v>
      </c>
      <c r="J34" s="128">
        <v>0</v>
      </c>
      <c r="K34" s="43"/>
    </row>
    <row r="35" spans="2:11" s="1" customFormat="1" ht="6.95" customHeight="1">
      <c r="B35" s="39"/>
      <c r="C35" s="40"/>
      <c r="D35" s="40"/>
      <c r="E35" s="40"/>
      <c r="F35" s="40"/>
      <c r="G35" s="40"/>
      <c r="H35" s="40"/>
      <c r="I35" s="116"/>
      <c r="J35" s="40"/>
      <c r="K35" s="43"/>
    </row>
    <row r="36" spans="2:11" s="1" customFormat="1" ht="25.35" customHeight="1">
      <c r="B36" s="39"/>
      <c r="C36" s="130"/>
      <c r="D36" s="131" t="s">
        <v>47</v>
      </c>
      <c r="E36" s="77"/>
      <c r="F36" s="77"/>
      <c r="G36" s="132" t="s">
        <v>48</v>
      </c>
      <c r="H36" s="133" t="s">
        <v>49</v>
      </c>
      <c r="I36" s="134"/>
      <c r="J36" s="135">
        <f>SUM(J27:J34)</f>
        <v>0</v>
      </c>
      <c r="K36" s="136"/>
    </row>
    <row r="37" spans="2:11" s="1" customFormat="1" ht="14.45" customHeight="1">
      <c r="B37" s="54"/>
      <c r="C37" s="55"/>
      <c r="D37" s="55"/>
      <c r="E37" s="55"/>
      <c r="F37" s="55"/>
      <c r="G37" s="55"/>
      <c r="H37" s="55"/>
      <c r="I37" s="137"/>
      <c r="J37" s="55"/>
      <c r="K37" s="56"/>
    </row>
    <row r="41" spans="2:11" s="1" customFormat="1" ht="6.95" customHeight="1">
      <c r="B41" s="138"/>
      <c r="C41" s="139"/>
      <c r="D41" s="139"/>
      <c r="E41" s="139"/>
      <c r="F41" s="139"/>
      <c r="G41" s="139"/>
      <c r="H41" s="139"/>
      <c r="I41" s="140"/>
      <c r="J41" s="139"/>
      <c r="K41" s="141"/>
    </row>
    <row r="42" spans="2:11" s="1" customFormat="1" ht="36.950000000000003" customHeight="1">
      <c r="B42" s="39"/>
      <c r="C42" s="28" t="s">
        <v>102</v>
      </c>
      <c r="D42" s="40"/>
      <c r="E42" s="40"/>
      <c r="F42" s="40"/>
      <c r="G42" s="40"/>
      <c r="H42" s="40"/>
      <c r="I42" s="116"/>
      <c r="J42" s="40"/>
      <c r="K42" s="43"/>
    </row>
    <row r="43" spans="2:11" s="1" customFormat="1" ht="6.95" customHeight="1">
      <c r="B43" s="39"/>
      <c r="C43" s="40"/>
      <c r="D43" s="40"/>
      <c r="E43" s="40"/>
      <c r="F43" s="40"/>
      <c r="G43" s="40"/>
      <c r="H43" s="40"/>
      <c r="I43" s="116"/>
      <c r="J43" s="40"/>
      <c r="K43" s="43"/>
    </row>
    <row r="44" spans="2:11" s="1" customFormat="1" ht="14.45" customHeight="1">
      <c r="B44" s="39"/>
      <c r="C44" s="35" t="s">
        <v>18</v>
      </c>
      <c r="D44" s="40"/>
      <c r="E44" s="40"/>
      <c r="F44" s="40"/>
      <c r="G44" s="40"/>
      <c r="H44" s="40"/>
      <c r="I44" s="116"/>
      <c r="J44" s="40"/>
      <c r="K44" s="43"/>
    </row>
    <row r="45" spans="2:11" s="1" customFormat="1" ht="14.45" customHeight="1">
      <c r="B45" s="39"/>
      <c r="C45" s="40"/>
      <c r="D45" s="40"/>
      <c r="E45" s="361" t="str">
        <f>E7</f>
        <v>Snížení energetické náročnosti obj. ŠD č.p. 355</v>
      </c>
      <c r="F45" s="362"/>
      <c r="G45" s="362"/>
      <c r="H45" s="362"/>
      <c r="I45" s="116"/>
      <c r="J45" s="40"/>
      <c r="K45" s="43"/>
    </row>
    <row r="46" spans="2:11" s="1" customFormat="1" ht="14.45" customHeight="1">
      <c r="B46" s="39"/>
      <c r="C46" s="35" t="s">
        <v>100</v>
      </c>
      <c r="D46" s="40"/>
      <c r="E46" s="40"/>
      <c r="F46" s="40"/>
      <c r="G46" s="40"/>
      <c r="H46" s="40"/>
      <c r="I46" s="116"/>
      <c r="J46" s="40"/>
      <c r="K46" s="43"/>
    </row>
    <row r="47" spans="2:11" s="1" customFormat="1" ht="16.149999999999999" customHeight="1">
      <c r="B47" s="39"/>
      <c r="C47" s="40"/>
      <c r="D47" s="40"/>
      <c r="E47" s="363" t="str">
        <f>E9</f>
        <v>05 - VRN</v>
      </c>
      <c r="F47" s="364"/>
      <c r="G47" s="364"/>
      <c r="H47" s="364"/>
      <c r="I47" s="116"/>
      <c r="J47" s="40"/>
      <c r="K47" s="43"/>
    </row>
    <row r="48" spans="2:11" s="1" customFormat="1" ht="6.95" customHeight="1">
      <c r="B48" s="39"/>
      <c r="C48" s="40"/>
      <c r="D48" s="40"/>
      <c r="E48" s="40"/>
      <c r="F48" s="40"/>
      <c r="G48" s="40"/>
      <c r="H48" s="40"/>
      <c r="I48" s="116"/>
      <c r="J48" s="40"/>
      <c r="K48" s="43"/>
    </row>
    <row r="49" spans="2:47" s="1" customFormat="1" ht="18" customHeight="1">
      <c r="B49" s="39"/>
      <c r="C49" s="35" t="s">
        <v>23</v>
      </c>
      <c r="D49" s="40"/>
      <c r="E49" s="40"/>
      <c r="F49" s="33" t="str">
        <f>F12</f>
        <v>Nový Bor</v>
      </c>
      <c r="G49" s="40"/>
      <c r="H49" s="40"/>
      <c r="I49" s="117" t="s">
        <v>25</v>
      </c>
      <c r="J49" s="118" t="str">
        <f>IF(J12="","",J12)</f>
        <v>13. 11. 2018</v>
      </c>
      <c r="K49" s="43"/>
    </row>
    <row r="50" spans="2:47" s="1" customFormat="1" ht="6.95" customHeight="1">
      <c r="B50" s="39"/>
      <c r="C50" s="40"/>
      <c r="D50" s="40"/>
      <c r="E50" s="40"/>
      <c r="F50" s="40"/>
      <c r="G50" s="40"/>
      <c r="H50" s="40"/>
      <c r="I50" s="116"/>
      <c r="J50" s="40"/>
      <c r="K50" s="43"/>
    </row>
    <row r="51" spans="2:47" s="1" customFormat="1" ht="15">
      <c r="B51" s="39"/>
      <c r="C51" s="35" t="s">
        <v>27</v>
      </c>
      <c r="D51" s="40"/>
      <c r="E51" s="40"/>
      <c r="F51" s="33" t="str">
        <f>E15</f>
        <v>Město N. Bor</v>
      </c>
      <c r="G51" s="40"/>
      <c r="H51" s="40"/>
      <c r="I51" s="117" t="s">
        <v>33</v>
      </c>
      <c r="J51" s="332" t="str">
        <f>E21</f>
        <v>R. Voce</v>
      </c>
      <c r="K51" s="43"/>
    </row>
    <row r="52" spans="2:47" s="1" customFormat="1" ht="14.45" customHeight="1">
      <c r="B52" s="39"/>
      <c r="C52" s="35" t="s">
        <v>31</v>
      </c>
      <c r="D52" s="40"/>
      <c r="E52" s="40"/>
      <c r="F52" s="33" t="str">
        <f>IF(E18="","",E18)</f>
        <v/>
      </c>
      <c r="G52" s="40"/>
      <c r="H52" s="40"/>
      <c r="I52" s="116"/>
      <c r="J52" s="356"/>
      <c r="K52" s="43"/>
    </row>
    <row r="53" spans="2:47" s="1" customFormat="1" ht="10.35" customHeight="1">
      <c r="B53" s="39"/>
      <c r="C53" s="40"/>
      <c r="D53" s="40"/>
      <c r="E53" s="40"/>
      <c r="F53" s="40"/>
      <c r="G53" s="40"/>
      <c r="H53" s="40"/>
      <c r="I53" s="116"/>
      <c r="J53" s="40"/>
      <c r="K53" s="43"/>
    </row>
    <row r="54" spans="2:47" s="1" customFormat="1" ht="29.25" customHeight="1">
      <c r="B54" s="39"/>
      <c r="C54" s="142" t="s">
        <v>103</v>
      </c>
      <c r="D54" s="130"/>
      <c r="E54" s="130"/>
      <c r="F54" s="130"/>
      <c r="G54" s="130"/>
      <c r="H54" s="130"/>
      <c r="I54" s="143"/>
      <c r="J54" s="144" t="s">
        <v>104</v>
      </c>
      <c r="K54" s="145"/>
    </row>
    <row r="55" spans="2:47" s="1" customFormat="1" ht="10.35" customHeight="1">
      <c r="B55" s="39"/>
      <c r="C55" s="40"/>
      <c r="D55" s="40"/>
      <c r="E55" s="40"/>
      <c r="F55" s="40"/>
      <c r="G55" s="40"/>
      <c r="H55" s="40"/>
      <c r="I55" s="116"/>
      <c r="J55" s="40"/>
      <c r="K55" s="43"/>
    </row>
    <row r="56" spans="2:47" s="1" customFormat="1" ht="29.25" customHeight="1">
      <c r="B56" s="39"/>
      <c r="C56" s="146" t="s">
        <v>105</v>
      </c>
      <c r="D56" s="40"/>
      <c r="E56" s="40"/>
      <c r="F56" s="40"/>
      <c r="G56" s="40"/>
      <c r="H56" s="40"/>
      <c r="I56" s="116"/>
      <c r="J56" s="126">
        <f>J81</f>
        <v>0</v>
      </c>
      <c r="K56" s="43"/>
      <c r="AU56" s="22" t="s">
        <v>106</v>
      </c>
    </row>
    <row r="57" spans="2:47" s="7" customFormat="1" ht="24.95" customHeight="1">
      <c r="B57" s="147"/>
      <c r="C57" s="148"/>
      <c r="D57" s="149" t="s">
        <v>1725</v>
      </c>
      <c r="E57" s="150"/>
      <c r="F57" s="150"/>
      <c r="G57" s="150"/>
      <c r="H57" s="150"/>
      <c r="I57" s="151"/>
      <c r="J57" s="152">
        <f>J82</f>
        <v>0</v>
      </c>
      <c r="K57" s="153"/>
    </row>
    <row r="58" spans="2:47" s="8" customFormat="1" ht="19.899999999999999" customHeight="1">
      <c r="B58" s="154"/>
      <c r="C58" s="155"/>
      <c r="D58" s="156" t="s">
        <v>1726</v>
      </c>
      <c r="E58" s="157"/>
      <c r="F58" s="157"/>
      <c r="G58" s="157"/>
      <c r="H58" s="157"/>
      <c r="I58" s="158"/>
      <c r="J58" s="159">
        <f>J83</f>
        <v>0</v>
      </c>
      <c r="K58" s="160"/>
    </row>
    <row r="59" spans="2:47" s="8" customFormat="1" ht="19.899999999999999" customHeight="1">
      <c r="B59" s="154"/>
      <c r="C59" s="155"/>
      <c r="D59" s="156" t="s">
        <v>1727</v>
      </c>
      <c r="E59" s="157"/>
      <c r="F59" s="157"/>
      <c r="G59" s="157"/>
      <c r="H59" s="157"/>
      <c r="I59" s="158"/>
      <c r="J59" s="159">
        <f>J98</f>
        <v>0</v>
      </c>
      <c r="K59" s="160"/>
    </row>
    <row r="60" spans="2:47" s="8" customFormat="1" ht="19.899999999999999" customHeight="1">
      <c r="B60" s="154"/>
      <c r="C60" s="155"/>
      <c r="D60" s="156" t="s">
        <v>1728</v>
      </c>
      <c r="E60" s="157"/>
      <c r="F60" s="157"/>
      <c r="G60" s="157"/>
      <c r="H60" s="157"/>
      <c r="I60" s="158"/>
      <c r="J60" s="159">
        <f>J103</f>
        <v>0</v>
      </c>
      <c r="K60" s="160"/>
    </row>
    <row r="61" spans="2:47" s="8" customFormat="1" ht="19.899999999999999" customHeight="1">
      <c r="B61" s="154"/>
      <c r="C61" s="155"/>
      <c r="D61" s="156" t="s">
        <v>1729</v>
      </c>
      <c r="E61" s="157"/>
      <c r="F61" s="157"/>
      <c r="G61" s="157"/>
      <c r="H61" s="157"/>
      <c r="I61" s="158"/>
      <c r="J61" s="159">
        <f>J108</f>
        <v>0</v>
      </c>
      <c r="K61" s="160"/>
    </row>
    <row r="62" spans="2:47" s="1" customFormat="1" ht="21.75" customHeight="1">
      <c r="B62" s="39"/>
      <c r="C62" s="40"/>
      <c r="D62" s="40"/>
      <c r="E62" s="40"/>
      <c r="F62" s="40"/>
      <c r="G62" s="40"/>
      <c r="H62" s="40"/>
      <c r="I62" s="116"/>
      <c r="J62" s="40"/>
      <c r="K62" s="43"/>
    </row>
    <row r="63" spans="2:47" s="1" customFormat="1" ht="6.95" customHeight="1">
      <c r="B63" s="54"/>
      <c r="C63" s="55"/>
      <c r="D63" s="55"/>
      <c r="E63" s="55"/>
      <c r="F63" s="55"/>
      <c r="G63" s="55"/>
      <c r="H63" s="55"/>
      <c r="I63" s="137"/>
      <c r="J63" s="55"/>
      <c r="K63" s="56"/>
    </row>
    <row r="67" spans="2:20" s="1" customFormat="1" ht="6.95" customHeight="1">
      <c r="B67" s="57"/>
      <c r="C67" s="58"/>
      <c r="D67" s="58"/>
      <c r="E67" s="58"/>
      <c r="F67" s="58"/>
      <c r="G67" s="58"/>
      <c r="H67" s="58"/>
      <c r="I67" s="140"/>
      <c r="J67" s="58"/>
      <c r="K67" s="58"/>
      <c r="L67" s="59"/>
    </row>
    <row r="68" spans="2:20" s="1" customFormat="1" ht="36.950000000000003" customHeight="1">
      <c r="B68" s="39"/>
      <c r="C68" s="60" t="s">
        <v>134</v>
      </c>
      <c r="D68" s="61"/>
      <c r="E68" s="61"/>
      <c r="F68" s="61"/>
      <c r="G68" s="61"/>
      <c r="H68" s="61"/>
      <c r="I68" s="161"/>
      <c r="J68" s="61"/>
      <c r="K68" s="61"/>
      <c r="L68" s="59"/>
    </row>
    <row r="69" spans="2:20" s="1" customFormat="1" ht="6.95" customHeight="1">
      <c r="B69" s="39"/>
      <c r="C69" s="61"/>
      <c r="D69" s="61"/>
      <c r="E69" s="61"/>
      <c r="F69" s="61"/>
      <c r="G69" s="61"/>
      <c r="H69" s="61"/>
      <c r="I69" s="161"/>
      <c r="J69" s="61"/>
      <c r="K69" s="61"/>
      <c r="L69" s="59"/>
    </row>
    <row r="70" spans="2:20" s="1" customFormat="1" ht="14.45" customHeight="1">
      <c r="B70" s="39"/>
      <c r="C70" s="63" t="s">
        <v>18</v>
      </c>
      <c r="D70" s="61"/>
      <c r="E70" s="61"/>
      <c r="F70" s="61"/>
      <c r="G70" s="61"/>
      <c r="H70" s="61"/>
      <c r="I70" s="161"/>
      <c r="J70" s="61"/>
      <c r="K70" s="61"/>
      <c r="L70" s="59"/>
    </row>
    <row r="71" spans="2:20" s="1" customFormat="1" ht="14.45" customHeight="1">
      <c r="B71" s="39"/>
      <c r="C71" s="61"/>
      <c r="D71" s="61"/>
      <c r="E71" s="357" t="str">
        <f>E7</f>
        <v>Snížení energetické náročnosti obj. ŠD č.p. 355</v>
      </c>
      <c r="F71" s="358"/>
      <c r="G71" s="358"/>
      <c r="H71" s="358"/>
      <c r="I71" s="161"/>
      <c r="J71" s="61"/>
      <c r="K71" s="61"/>
      <c r="L71" s="59"/>
    </row>
    <row r="72" spans="2:20" s="1" customFormat="1" ht="14.45" customHeight="1">
      <c r="B72" s="39"/>
      <c r="C72" s="63" t="s">
        <v>100</v>
      </c>
      <c r="D72" s="61"/>
      <c r="E72" s="61"/>
      <c r="F72" s="61"/>
      <c r="G72" s="61"/>
      <c r="H72" s="61"/>
      <c r="I72" s="161"/>
      <c r="J72" s="61"/>
      <c r="K72" s="61"/>
      <c r="L72" s="59"/>
    </row>
    <row r="73" spans="2:20" s="1" customFormat="1" ht="16.149999999999999" customHeight="1">
      <c r="B73" s="39"/>
      <c r="C73" s="61"/>
      <c r="D73" s="61"/>
      <c r="E73" s="352" t="str">
        <f>E9</f>
        <v>05 - VRN</v>
      </c>
      <c r="F73" s="359"/>
      <c r="G73" s="359"/>
      <c r="H73" s="359"/>
      <c r="I73" s="161"/>
      <c r="J73" s="61"/>
      <c r="K73" s="61"/>
      <c r="L73" s="59"/>
    </row>
    <row r="74" spans="2:20" s="1" customFormat="1" ht="6.95" customHeight="1">
      <c r="B74" s="39"/>
      <c r="C74" s="61"/>
      <c r="D74" s="61"/>
      <c r="E74" s="61"/>
      <c r="F74" s="61"/>
      <c r="G74" s="61"/>
      <c r="H74" s="61"/>
      <c r="I74" s="161"/>
      <c r="J74" s="61"/>
      <c r="K74" s="61"/>
      <c r="L74" s="59"/>
    </row>
    <row r="75" spans="2:20" s="1" customFormat="1" ht="18" customHeight="1">
      <c r="B75" s="39"/>
      <c r="C75" s="63" t="s">
        <v>23</v>
      </c>
      <c r="D75" s="61"/>
      <c r="E75" s="61"/>
      <c r="F75" s="162" t="str">
        <f>F12</f>
        <v>Nový Bor</v>
      </c>
      <c r="G75" s="61"/>
      <c r="H75" s="61"/>
      <c r="I75" s="163" t="s">
        <v>25</v>
      </c>
      <c r="J75" s="71" t="str">
        <f>IF(J12="","",J12)</f>
        <v>13. 11. 2018</v>
      </c>
      <c r="K75" s="61"/>
      <c r="L75" s="59"/>
    </row>
    <row r="76" spans="2:20" s="1" customFormat="1" ht="6.95" customHeight="1">
      <c r="B76" s="39"/>
      <c r="C76" s="61"/>
      <c r="D76" s="61"/>
      <c r="E76" s="61"/>
      <c r="F76" s="61"/>
      <c r="G76" s="61"/>
      <c r="H76" s="61"/>
      <c r="I76" s="161"/>
      <c r="J76" s="61"/>
      <c r="K76" s="61"/>
      <c r="L76" s="59"/>
    </row>
    <row r="77" spans="2:20" s="1" customFormat="1" ht="15">
      <c r="B77" s="39"/>
      <c r="C77" s="63" t="s">
        <v>27</v>
      </c>
      <c r="D77" s="61"/>
      <c r="E77" s="61"/>
      <c r="F77" s="162" t="str">
        <f>E15</f>
        <v>Město N. Bor</v>
      </c>
      <c r="G77" s="61"/>
      <c r="H77" s="61"/>
      <c r="I77" s="163" t="s">
        <v>33</v>
      </c>
      <c r="J77" s="162" t="str">
        <f>E21</f>
        <v>R. Voce</v>
      </c>
      <c r="K77" s="61"/>
      <c r="L77" s="59"/>
    </row>
    <row r="78" spans="2:20" s="1" customFormat="1" ht="14.45" customHeight="1">
      <c r="B78" s="39"/>
      <c r="C78" s="63" t="s">
        <v>31</v>
      </c>
      <c r="D78" s="61"/>
      <c r="E78" s="61"/>
      <c r="F78" s="162" t="str">
        <f>IF(E18="","",E18)</f>
        <v/>
      </c>
      <c r="G78" s="61"/>
      <c r="H78" s="61"/>
      <c r="I78" s="161"/>
      <c r="J78" s="61"/>
      <c r="K78" s="61"/>
      <c r="L78" s="59"/>
    </row>
    <row r="79" spans="2:20" s="1" customFormat="1" ht="10.35" customHeight="1">
      <c r="B79" s="39"/>
      <c r="C79" s="61"/>
      <c r="D79" s="61"/>
      <c r="E79" s="61"/>
      <c r="F79" s="61"/>
      <c r="G79" s="61"/>
      <c r="H79" s="61"/>
      <c r="I79" s="161"/>
      <c r="J79" s="61"/>
      <c r="K79" s="61"/>
      <c r="L79" s="59"/>
    </row>
    <row r="80" spans="2:20" s="9" customFormat="1" ht="29.25" customHeight="1">
      <c r="B80" s="164"/>
      <c r="C80" s="165" t="s">
        <v>135</v>
      </c>
      <c r="D80" s="166" t="s">
        <v>56</v>
      </c>
      <c r="E80" s="166" t="s">
        <v>52</v>
      </c>
      <c r="F80" s="166" t="s">
        <v>136</v>
      </c>
      <c r="G80" s="166" t="s">
        <v>137</v>
      </c>
      <c r="H80" s="166" t="s">
        <v>138</v>
      </c>
      <c r="I80" s="167" t="s">
        <v>139</v>
      </c>
      <c r="J80" s="166" t="s">
        <v>104</v>
      </c>
      <c r="K80" s="168" t="s">
        <v>140</v>
      </c>
      <c r="L80" s="169"/>
      <c r="M80" s="79" t="s">
        <v>141</v>
      </c>
      <c r="N80" s="80" t="s">
        <v>41</v>
      </c>
      <c r="O80" s="80" t="s">
        <v>142</v>
      </c>
      <c r="P80" s="80" t="s">
        <v>143</v>
      </c>
      <c r="Q80" s="80" t="s">
        <v>144</v>
      </c>
      <c r="R80" s="80" t="s">
        <v>145</v>
      </c>
      <c r="S80" s="80" t="s">
        <v>146</v>
      </c>
      <c r="T80" s="81" t="s">
        <v>147</v>
      </c>
    </row>
    <row r="81" spans="2:65" s="1" customFormat="1" ht="29.25" customHeight="1">
      <c r="B81" s="39"/>
      <c r="C81" s="85" t="s">
        <v>105</v>
      </c>
      <c r="D81" s="61"/>
      <c r="E81" s="61"/>
      <c r="F81" s="61"/>
      <c r="G81" s="61"/>
      <c r="H81" s="61"/>
      <c r="I81" s="161"/>
      <c r="J81" s="170">
        <f>BK81</f>
        <v>0</v>
      </c>
      <c r="K81" s="61"/>
      <c r="L81" s="59"/>
      <c r="M81" s="82"/>
      <c r="N81" s="83"/>
      <c r="O81" s="83"/>
      <c r="P81" s="171">
        <f>P82</f>
        <v>0</v>
      </c>
      <c r="Q81" s="83"/>
      <c r="R81" s="171">
        <f>R82</f>
        <v>0</v>
      </c>
      <c r="S81" s="83"/>
      <c r="T81" s="172">
        <f>T82</f>
        <v>0</v>
      </c>
      <c r="AT81" s="22" t="s">
        <v>70</v>
      </c>
      <c r="AU81" s="22" t="s">
        <v>106</v>
      </c>
      <c r="BK81" s="173">
        <f>BK82</f>
        <v>0</v>
      </c>
    </row>
    <row r="82" spans="2:65" s="10" customFormat="1" ht="37.35" customHeight="1">
      <c r="B82" s="174"/>
      <c r="C82" s="175"/>
      <c r="D82" s="176" t="s">
        <v>70</v>
      </c>
      <c r="E82" s="177" t="s">
        <v>92</v>
      </c>
      <c r="F82" s="177" t="s">
        <v>1730</v>
      </c>
      <c r="G82" s="175"/>
      <c r="H82" s="175"/>
      <c r="I82" s="178"/>
      <c r="J82" s="179">
        <f>BK82</f>
        <v>0</v>
      </c>
      <c r="K82" s="175"/>
      <c r="L82" s="180"/>
      <c r="M82" s="181"/>
      <c r="N82" s="182"/>
      <c r="O82" s="182"/>
      <c r="P82" s="183">
        <f>P83+P98+P103+P108</f>
        <v>0</v>
      </c>
      <c r="Q82" s="182"/>
      <c r="R82" s="183">
        <f>R83+R98+R103+R108</f>
        <v>0</v>
      </c>
      <c r="S82" s="182"/>
      <c r="T82" s="184">
        <f>T83+T98+T103+T108</f>
        <v>0</v>
      </c>
      <c r="AR82" s="185" t="s">
        <v>180</v>
      </c>
      <c r="AT82" s="186" t="s">
        <v>70</v>
      </c>
      <c r="AU82" s="186" t="s">
        <v>71</v>
      </c>
      <c r="AY82" s="185" t="s">
        <v>150</v>
      </c>
      <c r="BK82" s="187">
        <f>BK83+BK98+BK103+BK108</f>
        <v>0</v>
      </c>
    </row>
    <row r="83" spans="2:65" s="10" customFormat="1" ht="19.899999999999999" customHeight="1">
      <c r="B83" s="174"/>
      <c r="C83" s="175"/>
      <c r="D83" s="176" t="s">
        <v>70</v>
      </c>
      <c r="E83" s="188" t="s">
        <v>71</v>
      </c>
      <c r="F83" s="188" t="s">
        <v>1730</v>
      </c>
      <c r="G83" s="175"/>
      <c r="H83" s="175"/>
      <c r="I83" s="178"/>
      <c r="J83" s="189">
        <f>BK83</f>
        <v>0</v>
      </c>
      <c r="K83" s="175"/>
      <c r="L83" s="180"/>
      <c r="M83" s="181"/>
      <c r="N83" s="182"/>
      <c r="O83" s="182"/>
      <c r="P83" s="183">
        <f>SUM(P84:P97)</f>
        <v>0</v>
      </c>
      <c r="Q83" s="182"/>
      <c r="R83" s="183">
        <f>SUM(R84:R97)</f>
        <v>0</v>
      </c>
      <c r="S83" s="182"/>
      <c r="T83" s="184">
        <f>SUM(T84:T97)</f>
        <v>0</v>
      </c>
      <c r="AR83" s="185" t="s">
        <v>180</v>
      </c>
      <c r="AT83" s="186" t="s">
        <v>70</v>
      </c>
      <c r="AU83" s="186" t="s">
        <v>79</v>
      </c>
      <c r="AY83" s="185" t="s">
        <v>150</v>
      </c>
      <c r="BK83" s="187">
        <f>SUM(BK84:BK97)</f>
        <v>0</v>
      </c>
    </row>
    <row r="84" spans="2:65" s="1" customFormat="1" ht="14.45" customHeight="1">
      <c r="B84" s="39"/>
      <c r="C84" s="190" t="s">
        <v>79</v>
      </c>
      <c r="D84" s="190" t="s">
        <v>152</v>
      </c>
      <c r="E84" s="191" t="s">
        <v>1731</v>
      </c>
      <c r="F84" s="192" t="s">
        <v>1732</v>
      </c>
      <c r="G84" s="193" t="s">
        <v>1733</v>
      </c>
      <c r="H84" s="194">
        <v>1</v>
      </c>
      <c r="I84" s="195"/>
      <c r="J84" s="196">
        <f>ROUND(I84*H84,2)</f>
        <v>0</v>
      </c>
      <c r="K84" s="192" t="s">
        <v>156</v>
      </c>
      <c r="L84" s="59"/>
      <c r="M84" s="197" t="s">
        <v>21</v>
      </c>
      <c r="N84" s="198" t="s">
        <v>42</v>
      </c>
      <c r="O84" s="40"/>
      <c r="P84" s="199">
        <f>O84*H84</f>
        <v>0</v>
      </c>
      <c r="Q84" s="199">
        <v>0</v>
      </c>
      <c r="R84" s="199">
        <f>Q84*H84</f>
        <v>0</v>
      </c>
      <c r="S84" s="199">
        <v>0</v>
      </c>
      <c r="T84" s="200">
        <f>S84*H84</f>
        <v>0</v>
      </c>
      <c r="AR84" s="22" t="s">
        <v>1734</v>
      </c>
      <c r="AT84" s="22" t="s">
        <v>152</v>
      </c>
      <c r="AU84" s="22" t="s">
        <v>81</v>
      </c>
      <c r="AY84" s="22" t="s">
        <v>150</v>
      </c>
      <c r="BE84" s="201">
        <f>IF(N84="základní",J84,0)</f>
        <v>0</v>
      </c>
      <c r="BF84" s="201">
        <f>IF(N84="snížená",J84,0)</f>
        <v>0</v>
      </c>
      <c r="BG84" s="201">
        <f>IF(N84="zákl. přenesená",J84,0)</f>
        <v>0</v>
      </c>
      <c r="BH84" s="201">
        <f>IF(N84="sníž. přenesená",J84,0)</f>
        <v>0</v>
      </c>
      <c r="BI84" s="201">
        <f>IF(N84="nulová",J84,0)</f>
        <v>0</v>
      </c>
      <c r="BJ84" s="22" t="s">
        <v>79</v>
      </c>
      <c r="BK84" s="201">
        <f>ROUND(I84*H84,2)</f>
        <v>0</v>
      </c>
      <c r="BL84" s="22" t="s">
        <v>1734</v>
      </c>
      <c r="BM84" s="22" t="s">
        <v>1735</v>
      </c>
    </row>
    <row r="85" spans="2:65" s="1" customFormat="1">
      <c r="B85" s="39"/>
      <c r="C85" s="61"/>
      <c r="D85" s="202" t="s">
        <v>159</v>
      </c>
      <c r="E85" s="61"/>
      <c r="F85" s="203" t="s">
        <v>1736</v>
      </c>
      <c r="G85" s="61"/>
      <c r="H85" s="61"/>
      <c r="I85" s="161"/>
      <c r="J85" s="61"/>
      <c r="K85" s="61"/>
      <c r="L85" s="59"/>
      <c r="M85" s="204"/>
      <c r="N85" s="40"/>
      <c r="O85" s="40"/>
      <c r="P85" s="40"/>
      <c r="Q85" s="40"/>
      <c r="R85" s="40"/>
      <c r="S85" s="40"/>
      <c r="T85" s="76"/>
      <c r="AT85" s="22" t="s">
        <v>159</v>
      </c>
      <c r="AU85" s="22" t="s">
        <v>81</v>
      </c>
    </row>
    <row r="86" spans="2:65" s="1" customFormat="1" ht="14.45" customHeight="1">
      <c r="B86" s="39"/>
      <c r="C86" s="190" t="s">
        <v>81</v>
      </c>
      <c r="D86" s="190" t="s">
        <v>152</v>
      </c>
      <c r="E86" s="191" t="s">
        <v>1737</v>
      </c>
      <c r="F86" s="192" t="s">
        <v>1738</v>
      </c>
      <c r="G86" s="193" t="s">
        <v>1733</v>
      </c>
      <c r="H86" s="194">
        <v>1</v>
      </c>
      <c r="I86" s="195"/>
      <c r="J86" s="196">
        <f>ROUND(I86*H86,2)</f>
        <v>0</v>
      </c>
      <c r="K86" s="192" t="s">
        <v>156</v>
      </c>
      <c r="L86" s="59"/>
      <c r="M86" s="197" t="s">
        <v>21</v>
      </c>
      <c r="N86" s="198" t="s">
        <v>42</v>
      </c>
      <c r="O86" s="40"/>
      <c r="P86" s="199">
        <f>O86*H86</f>
        <v>0</v>
      </c>
      <c r="Q86" s="199">
        <v>0</v>
      </c>
      <c r="R86" s="199">
        <f>Q86*H86</f>
        <v>0</v>
      </c>
      <c r="S86" s="199">
        <v>0</v>
      </c>
      <c r="T86" s="200">
        <f>S86*H86</f>
        <v>0</v>
      </c>
      <c r="AR86" s="22" t="s">
        <v>1734</v>
      </c>
      <c r="AT86" s="22" t="s">
        <v>152</v>
      </c>
      <c r="AU86" s="22" t="s">
        <v>81</v>
      </c>
      <c r="AY86" s="22" t="s">
        <v>150</v>
      </c>
      <c r="BE86" s="201">
        <f>IF(N86="základní",J86,0)</f>
        <v>0</v>
      </c>
      <c r="BF86" s="201">
        <f>IF(N86="snížená",J86,0)</f>
        <v>0</v>
      </c>
      <c r="BG86" s="201">
        <f>IF(N86="zákl. přenesená",J86,0)</f>
        <v>0</v>
      </c>
      <c r="BH86" s="201">
        <f>IF(N86="sníž. přenesená",J86,0)</f>
        <v>0</v>
      </c>
      <c r="BI86" s="201">
        <f>IF(N86="nulová",J86,0)</f>
        <v>0</v>
      </c>
      <c r="BJ86" s="22" t="s">
        <v>79</v>
      </c>
      <c r="BK86" s="201">
        <f>ROUND(I86*H86,2)</f>
        <v>0</v>
      </c>
      <c r="BL86" s="22" t="s">
        <v>1734</v>
      </c>
      <c r="BM86" s="22" t="s">
        <v>1739</v>
      </c>
    </row>
    <row r="87" spans="2:65" s="1" customFormat="1">
      <c r="B87" s="39"/>
      <c r="C87" s="61"/>
      <c r="D87" s="202" t="s">
        <v>159</v>
      </c>
      <c r="E87" s="61"/>
      <c r="F87" s="203" t="s">
        <v>1738</v>
      </c>
      <c r="G87" s="61"/>
      <c r="H87" s="61"/>
      <c r="I87" s="161"/>
      <c r="J87" s="61"/>
      <c r="K87" s="61"/>
      <c r="L87" s="59"/>
      <c r="M87" s="204"/>
      <c r="N87" s="40"/>
      <c r="O87" s="40"/>
      <c r="P87" s="40"/>
      <c r="Q87" s="40"/>
      <c r="R87" s="40"/>
      <c r="S87" s="40"/>
      <c r="T87" s="76"/>
      <c r="AT87" s="22" t="s">
        <v>159</v>
      </c>
      <c r="AU87" s="22" t="s">
        <v>81</v>
      </c>
    </row>
    <row r="88" spans="2:65" s="1" customFormat="1" ht="14.45" customHeight="1">
      <c r="B88" s="39"/>
      <c r="C88" s="190" t="s">
        <v>168</v>
      </c>
      <c r="D88" s="190" t="s">
        <v>152</v>
      </c>
      <c r="E88" s="191" t="s">
        <v>1740</v>
      </c>
      <c r="F88" s="192" t="s">
        <v>1741</v>
      </c>
      <c r="G88" s="193" t="s">
        <v>1733</v>
      </c>
      <c r="H88" s="194">
        <v>1</v>
      </c>
      <c r="I88" s="195"/>
      <c r="J88" s="196">
        <f>ROUND(I88*H88,2)</f>
        <v>0</v>
      </c>
      <c r="K88" s="192" t="s">
        <v>156</v>
      </c>
      <c r="L88" s="59"/>
      <c r="M88" s="197" t="s">
        <v>21</v>
      </c>
      <c r="N88" s="198" t="s">
        <v>42</v>
      </c>
      <c r="O88" s="40"/>
      <c r="P88" s="199">
        <f>O88*H88</f>
        <v>0</v>
      </c>
      <c r="Q88" s="199">
        <v>0</v>
      </c>
      <c r="R88" s="199">
        <f>Q88*H88</f>
        <v>0</v>
      </c>
      <c r="S88" s="199">
        <v>0</v>
      </c>
      <c r="T88" s="200">
        <f>S88*H88</f>
        <v>0</v>
      </c>
      <c r="AR88" s="22" t="s">
        <v>1734</v>
      </c>
      <c r="AT88" s="22" t="s">
        <v>152</v>
      </c>
      <c r="AU88" s="22" t="s">
        <v>81</v>
      </c>
      <c r="AY88" s="22" t="s">
        <v>150</v>
      </c>
      <c r="BE88" s="201">
        <f>IF(N88="základní",J88,0)</f>
        <v>0</v>
      </c>
      <c r="BF88" s="201">
        <f>IF(N88="snížená",J88,0)</f>
        <v>0</v>
      </c>
      <c r="BG88" s="201">
        <f>IF(N88="zákl. přenesená",J88,0)</f>
        <v>0</v>
      </c>
      <c r="BH88" s="201">
        <f>IF(N88="sníž. přenesená",J88,0)</f>
        <v>0</v>
      </c>
      <c r="BI88" s="201">
        <f>IF(N88="nulová",J88,0)</f>
        <v>0</v>
      </c>
      <c r="BJ88" s="22" t="s">
        <v>79</v>
      </c>
      <c r="BK88" s="201">
        <f>ROUND(I88*H88,2)</f>
        <v>0</v>
      </c>
      <c r="BL88" s="22" t="s">
        <v>1734</v>
      </c>
      <c r="BM88" s="22" t="s">
        <v>1742</v>
      </c>
    </row>
    <row r="89" spans="2:65" s="1" customFormat="1">
      <c r="B89" s="39"/>
      <c r="C89" s="61"/>
      <c r="D89" s="202" t="s">
        <v>159</v>
      </c>
      <c r="E89" s="61"/>
      <c r="F89" s="203" t="s">
        <v>1741</v>
      </c>
      <c r="G89" s="61"/>
      <c r="H89" s="61"/>
      <c r="I89" s="161"/>
      <c r="J89" s="61"/>
      <c r="K89" s="61"/>
      <c r="L89" s="59"/>
      <c r="M89" s="204"/>
      <c r="N89" s="40"/>
      <c r="O89" s="40"/>
      <c r="P89" s="40"/>
      <c r="Q89" s="40"/>
      <c r="R89" s="40"/>
      <c r="S89" s="40"/>
      <c r="T89" s="76"/>
      <c r="AT89" s="22" t="s">
        <v>159</v>
      </c>
      <c r="AU89" s="22" t="s">
        <v>81</v>
      </c>
    </row>
    <row r="90" spans="2:65" s="1" customFormat="1" ht="14.45" customHeight="1">
      <c r="B90" s="39"/>
      <c r="C90" s="190" t="s">
        <v>157</v>
      </c>
      <c r="D90" s="190" t="s">
        <v>152</v>
      </c>
      <c r="E90" s="191" t="s">
        <v>1743</v>
      </c>
      <c r="F90" s="192" t="s">
        <v>1744</v>
      </c>
      <c r="G90" s="193" t="s">
        <v>1733</v>
      </c>
      <c r="H90" s="194">
        <v>1</v>
      </c>
      <c r="I90" s="195"/>
      <c r="J90" s="196">
        <f>ROUND(I90*H90,2)</f>
        <v>0</v>
      </c>
      <c r="K90" s="192" t="s">
        <v>156</v>
      </c>
      <c r="L90" s="59"/>
      <c r="M90" s="197" t="s">
        <v>21</v>
      </c>
      <c r="N90" s="198" t="s">
        <v>42</v>
      </c>
      <c r="O90" s="40"/>
      <c r="P90" s="199">
        <f>O90*H90</f>
        <v>0</v>
      </c>
      <c r="Q90" s="199">
        <v>0</v>
      </c>
      <c r="R90" s="199">
        <f>Q90*H90</f>
        <v>0</v>
      </c>
      <c r="S90" s="199">
        <v>0</v>
      </c>
      <c r="T90" s="200">
        <f>S90*H90</f>
        <v>0</v>
      </c>
      <c r="AR90" s="22" t="s">
        <v>1734</v>
      </c>
      <c r="AT90" s="22" t="s">
        <v>152</v>
      </c>
      <c r="AU90" s="22" t="s">
        <v>81</v>
      </c>
      <c r="AY90" s="22" t="s">
        <v>150</v>
      </c>
      <c r="BE90" s="201">
        <f>IF(N90="základní",J90,0)</f>
        <v>0</v>
      </c>
      <c r="BF90" s="201">
        <f>IF(N90="snížená",J90,0)</f>
        <v>0</v>
      </c>
      <c r="BG90" s="201">
        <f>IF(N90="zákl. přenesená",J90,0)</f>
        <v>0</v>
      </c>
      <c r="BH90" s="201">
        <f>IF(N90="sníž. přenesená",J90,0)</f>
        <v>0</v>
      </c>
      <c r="BI90" s="201">
        <f>IF(N90="nulová",J90,0)</f>
        <v>0</v>
      </c>
      <c r="BJ90" s="22" t="s">
        <v>79</v>
      </c>
      <c r="BK90" s="201">
        <f>ROUND(I90*H90,2)</f>
        <v>0</v>
      </c>
      <c r="BL90" s="22" t="s">
        <v>1734</v>
      </c>
      <c r="BM90" s="22" t="s">
        <v>1745</v>
      </c>
    </row>
    <row r="91" spans="2:65" s="1" customFormat="1">
      <c r="B91" s="39"/>
      <c r="C91" s="61"/>
      <c r="D91" s="202" t="s">
        <v>159</v>
      </c>
      <c r="E91" s="61"/>
      <c r="F91" s="203" t="s">
        <v>1744</v>
      </c>
      <c r="G91" s="61"/>
      <c r="H91" s="61"/>
      <c r="I91" s="161"/>
      <c r="J91" s="61"/>
      <c r="K91" s="61"/>
      <c r="L91" s="59"/>
      <c r="M91" s="204"/>
      <c r="N91" s="40"/>
      <c r="O91" s="40"/>
      <c r="P91" s="40"/>
      <c r="Q91" s="40"/>
      <c r="R91" s="40"/>
      <c r="S91" s="40"/>
      <c r="T91" s="76"/>
      <c r="AT91" s="22" t="s">
        <v>159</v>
      </c>
      <c r="AU91" s="22" t="s">
        <v>81</v>
      </c>
    </row>
    <row r="92" spans="2:65" s="1" customFormat="1" ht="14.45" customHeight="1">
      <c r="B92" s="39"/>
      <c r="C92" s="190" t="s">
        <v>180</v>
      </c>
      <c r="D92" s="190" t="s">
        <v>152</v>
      </c>
      <c r="E92" s="191" t="s">
        <v>1746</v>
      </c>
      <c r="F92" s="192" t="s">
        <v>1747</v>
      </c>
      <c r="G92" s="193" t="s">
        <v>1733</v>
      </c>
      <c r="H92" s="194">
        <v>1</v>
      </c>
      <c r="I92" s="195"/>
      <c r="J92" s="196">
        <f>ROUND(I92*H92,2)</f>
        <v>0</v>
      </c>
      <c r="K92" s="192" t="s">
        <v>156</v>
      </c>
      <c r="L92" s="59"/>
      <c r="M92" s="197" t="s">
        <v>21</v>
      </c>
      <c r="N92" s="198" t="s">
        <v>42</v>
      </c>
      <c r="O92" s="40"/>
      <c r="P92" s="199">
        <f>O92*H92</f>
        <v>0</v>
      </c>
      <c r="Q92" s="199">
        <v>0</v>
      </c>
      <c r="R92" s="199">
        <f>Q92*H92</f>
        <v>0</v>
      </c>
      <c r="S92" s="199">
        <v>0</v>
      </c>
      <c r="T92" s="200">
        <f>S92*H92</f>
        <v>0</v>
      </c>
      <c r="AR92" s="22" t="s">
        <v>1734</v>
      </c>
      <c r="AT92" s="22" t="s">
        <v>152</v>
      </c>
      <c r="AU92" s="22" t="s">
        <v>81</v>
      </c>
      <c r="AY92" s="22" t="s">
        <v>150</v>
      </c>
      <c r="BE92" s="201">
        <f>IF(N92="základní",J92,0)</f>
        <v>0</v>
      </c>
      <c r="BF92" s="201">
        <f>IF(N92="snížená",J92,0)</f>
        <v>0</v>
      </c>
      <c r="BG92" s="201">
        <f>IF(N92="zákl. přenesená",J92,0)</f>
        <v>0</v>
      </c>
      <c r="BH92" s="201">
        <f>IF(N92="sníž. přenesená",J92,0)</f>
        <v>0</v>
      </c>
      <c r="BI92" s="201">
        <f>IF(N92="nulová",J92,0)</f>
        <v>0</v>
      </c>
      <c r="BJ92" s="22" t="s">
        <v>79</v>
      </c>
      <c r="BK92" s="201">
        <f>ROUND(I92*H92,2)</f>
        <v>0</v>
      </c>
      <c r="BL92" s="22" t="s">
        <v>1734</v>
      </c>
      <c r="BM92" s="22" t="s">
        <v>1748</v>
      </c>
    </row>
    <row r="93" spans="2:65" s="1" customFormat="1">
      <c r="B93" s="39"/>
      <c r="C93" s="61"/>
      <c r="D93" s="202" t="s">
        <v>159</v>
      </c>
      <c r="E93" s="61"/>
      <c r="F93" s="203" t="s">
        <v>1747</v>
      </c>
      <c r="G93" s="61"/>
      <c r="H93" s="61"/>
      <c r="I93" s="161"/>
      <c r="J93" s="61"/>
      <c r="K93" s="61"/>
      <c r="L93" s="59"/>
      <c r="M93" s="204"/>
      <c r="N93" s="40"/>
      <c r="O93" s="40"/>
      <c r="P93" s="40"/>
      <c r="Q93" s="40"/>
      <c r="R93" s="40"/>
      <c r="S93" s="40"/>
      <c r="T93" s="76"/>
      <c r="AT93" s="22" t="s">
        <v>159</v>
      </c>
      <c r="AU93" s="22" t="s">
        <v>81</v>
      </c>
    </row>
    <row r="94" spans="2:65" s="1" customFormat="1" ht="14.45" customHeight="1">
      <c r="B94" s="39"/>
      <c r="C94" s="190" t="s">
        <v>184</v>
      </c>
      <c r="D94" s="190" t="s">
        <v>152</v>
      </c>
      <c r="E94" s="191" t="s">
        <v>1749</v>
      </c>
      <c r="F94" s="192" t="s">
        <v>1750</v>
      </c>
      <c r="G94" s="193" t="s">
        <v>1733</v>
      </c>
      <c r="H94" s="194">
        <v>1</v>
      </c>
      <c r="I94" s="195"/>
      <c r="J94" s="196">
        <f>ROUND(I94*H94,2)</f>
        <v>0</v>
      </c>
      <c r="K94" s="192" t="s">
        <v>156</v>
      </c>
      <c r="L94" s="59"/>
      <c r="M94" s="197" t="s">
        <v>21</v>
      </c>
      <c r="N94" s="198" t="s">
        <v>42</v>
      </c>
      <c r="O94" s="40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22" t="s">
        <v>1751</v>
      </c>
      <c r="AT94" s="22" t="s">
        <v>152</v>
      </c>
      <c r="AU94" s="22" t="s">
        <v>81</v>
      </c>
      <c r="AY94" s="22" t="s">
        <v>150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22" t="s">
        <v>79</v>
      </c>
      <c r="BK94" s="201">
        <f>ROUND(I94*H94,2)</f>
        <v>0</v>
      </c>
      <c r="BL94" s="22" t="s">
        <v>1751</v>
      </c>
      <c r="BM94" s="22" t="s">
        <v>1752</v>
      </c>
    </row>
    <row r="95" spans="2:65" s="1" customFormat="1">
      <c r="B95" s="39"/>
      <c r="C95" s="61"/>
      <c r="D95" s="202" t="s">
        <v>159</v>
      </c>
      <c r="E95" s="61"/>
      <c r="F95" s="203" t="s">
        <v>1750</v>
      </c>
      <c r="G95" s="61"/>
      <c r="H95" s="61"/>
      <c r="I95" s="161"/>
      <c r="J95" s="61"/>
      <c r="K95" s="61"/>
      <c r="L95" s="59"/>
      <c r="M95" s="204"/>
      <c r="N95" s="40"/>
      <c r="O95" s="40"/>
      <c r="P95" s="40"/>
      <c r="Q95" s="40"/>
      <c r="R95" s="40"/>
      <c r="S95" s="40"/>
      <c r="T95" s="76"/>
      <c r="AT95" s="22" t="s">
        <v>159</v>
      </c>
      <c r="AU95" s="22" t="s">
        <v>81</v>
      </c>
    </row>
    <row r="96" spans="2:65" s="1" customFormat="1" ht="14.45" customHeight="1">
      <c r="B96" s="39"/>
      <c r="C96" s="190" t="s">
        <v>190</v>
      </c>
      <c r="D96" s="190" t="s">
        <v>152</v>
      </c>
      <c r="E96" s="191" t="s">
        <v>1753</v>
      </c>
      <c r="F96" s="192" t="s">
        <v>1754</v>
      </c>
      <c r="G96" s="193" t="s">
        <v>1733</v>
      </c>
      <c r="H96" s="194">
        <v>1</v>
      </c>
      <c r="I96" s="195"/>
      <c r="J96" s="196">
        <f>ROUND(I96*H96,2)</f>
        <v>0</v>
      </c>
      <c r="K96" s="192" t="s">
        <v>156</v>
      </c>
      <c r="L96" s="59"/>
      <c r="M96" s="197" t="s">
        <v>21</v>
      </c>
      <c r="N96" s="198" t="s">
        <v>42</v>
      </c>
      <c r="O96" s="40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22" t="s">
        <v>1751</v>
      </c>
      <c r="AT96" s="22" t="s">
        <v>152</v>
      </c>
      <c r="AU96" s="22" t="s">
        <v>81</v>
      </c>
      <c r="AY96" s="22" t="s">
        <v>150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22" t="s">
        <v>79</v>
      </c>
      <c r="BK96" s="201">
        <f>ROUND(I96*H96,2)</f>
        <v>0</v>
      </c>
      <c r="BL96" s="22" t="s">
        <v>1751</v>
      </c>
      <c r="BM96" s="22" t="s">
        <v>1755</v>
      </c>
    </row>
    <row r="97" spans="2:65" s="1" customFormat="1">
      <c r="B97" s="39"/>
      <c r="C97" s="61"/>
      <c r="D97" s="202" t="s">
        <v>159</v>
      </c>
      <c r="E97" s="61"/>
      <c r="F97" s="203" t="s">
        <v>1754</v>
      </c>
      <c r="G97" s="61"/>
      <c r="H97" s="61"/>
      <c r="I97" s="161"/>
      <c r="J97" s="61"/>
      <c r="K97" s="61"/>
      <c r="L97" s="59"/>
      <c r="M97" s="204"/>
      <c r="N97" s="40"/>
      <c r="O97" s="40"/>
      <c r="P97" s="40"/>
      <c r="Q97" s="40"/>
      <c r="R97" s="40"/>
      <c r="S97" s="40"/>
      <c r="T97" s="76"/>
      <c r="AT97" s="22" t="s">
        <v>159</v>
      </c>
      <c r="AU97" s="22" t="s">
        <v>81</v>
      </c>
    </row>
    <row r="98" spans="2:65" s="10" customFormat="1" ht="29.85" customHeight="1">
      <c r="B98" s="174"/>
      <c r="C98" s="175"/>
      <c r="D98" s="176" t="s">
        <v>70</v>
      </c>
      <c r="E98" s="188" t="s">
        <v>1756</v>
      </c>
      <c r="F98" s="188" t="s">
        <v>1757</v>
      </c>
      <c r="G98" s="175"/>
      <c r="H98" s="175"/>
      <c r="I98" s="178"/>
      <c r="J98" s="189">
        <f>BK98</f>
        <v>0</v>
      </c>
      <c r="K98" s="175"/>
      <c r="L98" s="180"/>
      <c r="M98" s="181"/>
      <c r="N98" s="182"/>
      <c r="O98" s="182"/>
      <c r="P98" s="183">
        <f>SUM(P99:P102)</f>
        <v>0</v>
      </c>
      <c r="Q98" s="182"/>
      <c r="R98" s="183">
        <f>SUM(R99:R102)</f>
        <v>0</v>
      </c>
      <c r="S98" s="182"/>
      <c r="T98" s="184">
        <f>SUM(T99:T102)</f>
        <v>0</v>
      </c>
      <c r="AR98" s="185" t="s">
        <v>180</v>
      </c>
      <c r="AT98" s="186" t="s">
        <v>70</v>
      </c>
      <c r="AU98" s="186" t="s">
        <v>79</v>
      </c>
      <c r="AY98" s="185" t="s">
        <v>150</v>
      </c>
      <c r="BK98" s="187">
        <f>SUM(BK99:BK102)</f>
        <v>0</v>
      </c>
    </row>
    <row r="99" spans="2:65" s="1" customFormat="1" ht="14.45" customHeight="1">
      <c r="B99" s="39"/>
      <c r="C99" s="190" t="s">
        <v>194</v>
      </c>
      <c r="D99" s="190" t="s">
        <v>152</v>
      </c>
      <c r="E99" s="191" t="s">
        <v>1758</v>
      </c>
      <c r="F99" s="192" t="s">
        <v>1759</v>
      </c>
      <c r="G99" s="193" t="s">
        <v>1733</v>
      </c>
      <c r="H99" s="194">
        <v>1</v>
      </c>
      <c r="I99" s="195"/>
      <c r="J99" s="196">
        <f>ROUND(I99*H99,2)</f>
        <v>0</v>
      </c>
      <c r="K99" s="192" t="s">
        <v>156</v>
      </c>
      <c r="L99" s="59"/>
      <c r="M99" s="197" t="s">
        <v>21</v>
      </c>
      <c r="N99" s="198" t="s">
        <v>42</v>
      </c>
      <c r="O99" s="40"/>
      <c r="P99" s="199">
        <f>O99*H99</f>
        <v>0</v>
      </c>
      <c r="Q99" s="199">
        <v>0</v>
      </c>
      <c r="R99" s="199">
        <f>Q99*H99</f>
        <v>0</v>
      </c>
      <c r="S99" s="199">
        <v>0</v>
      </c>
      <c r="T99" s="200">
        <f>S99*H99</f>
        <v>0</v>
      </c>
      <c r="AR99" s="22" t="s">
        <v>1734</v>
      </c>
      <c r="AT99" s="22" t="s">
        <v>152</v>
      </c>
      <c r="AU99" s="22" t="s">
        <v>81</v>
      </c>
      <c r="AY99" s="22" t="s">
        <v>150</v>
      </c>
      <c r="BE99" s="201">
        <f>IF(N99="základní",J99,0)</f>
        <v>0</v>
      </c>
      <c r="BF99" s="201">
        <f>IF(N99="snížená",J99,0)</f>
        <v>0</v>
      </c>
      <c r="BG99" s="201">
        <f>IF(N99="zákl. přenesená",J99,0)</f>
        <v>0</v>
      </c>
      <c r="BH99" s="201">
        <f>IF(N99="sníž. přenesená",J99,0)</f>
        <v>0</v>
      </c>
      <c r="BI99" s="201">
        <f>IF(N99="nulová",J99,0)</f>
        <v>0</v>
      </c>
      <c r="BJ99" s="22" t="s">
        <v>79</v>
      </c>
      <c r="BK99" s="201">
        <f>ROUND(I99*H99,2)</f>
        <v>0</v>
      </c>
      <c r="BL99" s="22" t="s">
        <v>1734</v>
      </c>
      <c r="BM99" s="22" t="s">
        <v>1760</v>
      </c>
    </row>
    <row r="100" spans="2:65" s="1" customFormat="1">
      <c r="B100" s="39"/>
      <c r="C100" s="61"/>
      <c r="D100" s="202" t="s">
        <v>159</v>
      </c>
      <c r="E100" s="61"/>
      <c r="F100" s="203" t="s">
        <v>1761</v>
      </c>
      <c r="G100" s="61"/>
      <c r="H100" s="61"/>
      <c r="I100" s="161"/>
      <c r="J100" s="61"/>
      <c r="K100" s="61"/>
      <c r="L100" s="59"/>
      <c r="M100" s="204"/>
      <c r="N100" s="40"/>
      <c r="O100" s="40"/>
      <c r="P100" s="40"/>
      <c r="Q100" s="40"/>
      <c r="R100" s="40"/>
      <c r="S100" s="40"/>
      <c r="T100" s="76"/>
      <c r="AT100" s="22" t="s">
        <v>159</v>
      </c>
      <c r="AU100" s="22" t="s">
        <v>81</v>
      </c>
    </row>
    <row r="101" spans="2:65" s="1" customFormat="1" ht="14.45" customHeight="1">
      <c r="B101" s="39"/>
      <c r="C101" s="190" t="s">
        <v>218</v>
      </c>
      <c r="D101" s="190" t="s">
        <v>152</v>
      </c>
      <c r="E101" s="191" t="s">
        <v>1762</v>
      </c>
      <c r="F101" s="192" t="s">
        <v>1763</v>
      </c>
      <c r="G101" s="193" t="s">
        <v>979</v>
      </c>
      <c r="H101" s="194">
        <v>1</v>
      </c>
      <c r="I101" s="195"/>
      <c r="J101" s="196">
        <f>ROUND(I101*H101,2)</f>
        <v>0</v>
      </c>
      <c r="K101" s="192" t="s">
        <v>156</v>
      </c>
      <c r="L101" s="59"/>
      <c r="M101" s="197" t="s">
        <v>21</v>
      </c>
      <c r="N101" s="198" t="s">
        <v>42</v>
      </c>
      <c r="O101" s="40"/>
      <c r="P101" s="199">
        <f>O101*H101</f>
        <v>0</v>
      </c>
      <c r="Q101" s="199">
        <v>0</v>
      </c>
      <c r="R101" s="199">
        <f>Q101*H101</f>
        <v>0</v>
      </c>
      <c r="S101" s="199">
        <v>0</v>
      </c>
      <c r="T101" s="200">
        <f>S101*H101</f>
        <v>0</v>
      </c>
      <c r="AR101" s="22" t="s">
        <v>1734</v>
      </c>
      <c r="AT101" s="22" t="s">
        <v>152</v>
      </c>
      <c r="AU101" s="22" t="s">
        <v>81</v>
      </c>
      <c r="AY101" s="22" t="s">
        <v>150</v>
      </c>
      <c r="BE101" s="201">
        <f>IF(N101="základní",J101,0)</f>
        <v>0</v>
      </c>
      <c r="BF101" s="201">
        <f>IF(N101="snížená",J101,0)</f>
        <v>0</v>
      </c>
      <c r="BG101" s="201">
        <f>IF(N101="zákl. přenesená",J101,0)</f>
        <v>0</v>
      </c>
      <c r="BH101" s="201">
        <f>IF(N101="sníž. přenesená",J101,0)</f>
        <v>0</v>
      </c>
      <c r="BI101" s="201">
        <f>IF(N101="nulová",J101,0)</f>
        <v>0</v>
      </c>
      <c r="BJ101" s="22" t="s">
        <v>79</v>
      </c>
      <c r="BK101" s="201">
        <f>ROUND(I101*H101,2)</f>
        <v>0</v>
      </c>
      <c r="BL101" s="22" t="s">
        <v>1734</v>
      </c>
      <c r="BM101" s="22" t="s">
        <v>1764</v>
      </c>
    </row>
    <row r="102" spans="2:65" s="1" customFormat="1">
      <c r="B102" s="39"/>
      <c r="C102" s="61"/>
      <c r="D102" s="202" t="s">
        <v>159</v>
      </c>
      <c r="E102" s="61"/>
      <c r="F102" s="203" t="s">
        <v>1763</v>
      </c>
      <c r="G102" s="61"/>
      <c r="H102" s="61"/>
      <c r="I102" s="161"/>
      <c r="J102" s="61"/>
      <c r="K102" s="61"/>
      <c r="L102" s="59"/>
      <c r="M102" s="204"/>
      <c r="N102" s="40"/>
      <c r="O102" s="40"/>
      <c r="P102" s="40"/>
      <c r="Q102" s="40"/>
      <c r="R102" s="40"/>
      <c r="S102" s="40"/>
      <c r="T102" s="76"/>
      <c r="AT102" s="22" t="s">
        <v>159</v>
      </c>
      <c r="AU102" s="22" t="s">
        <v>81</v>
      </c>
    </row>
    <row r="103" spans="2:65" s="10" customFormat="1" ht="29.85" customHeight="1">
      <c r="B103" s="174"/>
      <c r="C103" s="175"/>
      <c r="D103" s="176" t="s">
        <v>70</v>
      </c>
      <c r="E103" s="188" t="s">
        <v>1765</v>
      </c>
      <c r="F103" s="188" t="s">
        <v>1766</v>
      </c>
      <c r="G103" s="175"/>
      <c r="H103" s="175"/>
      <c r="I103" s="178"/>
      <c r="J103" s="189">
        <f>BK103</f>
        <v>0</v>
      </c>
      <c r="K103" s="175"/>
      <c r="L103" s="180"/>
      <c r="M103" s="181"/>
      <c r="N103" s="182"/>
      <c r="O103" s="182"/>
      <c r="P103" s="183">
        <f>SUM(P104:P107)</f>
        <v>0</v>
      </c>
      <c r="Q103" s="182"/>
      <c r="R103" s="183">
        <f>SUM(R104:R107)</f>
        <v>0</v>
      </c>
      <c r="S103" s="182"/>
      <c r="T103" s="184">
        <f>SUM(T104:T107)</f>
        <v>0</v>
      </c>
      <c r="AR103" s="185" t="s">
        <v>180</v>
      </c>
      <c r="AT103" s="186" t="s">
        <v>70</v>
      </c>
      <c r="AU103" s="186" t="s">
        <v>79</v>
      </c>
      <c r="AY103" s="185" t="s">
        <v>150</v>
      </c>
      <c r="BK103" s="187">
        <f>SUM(BK104:BK107)</f>
        <v>0</v>
      </c>
    </row>
    <row r="104" spans="2:65" s="1" customFormat="1" ht="14.45" customHeight="1">
      <c r="B104" s="39"/>
      <c r="C104" s="190" t="s">
        <v>201</v>
      </c>
      <c r="D104" s="190" t="s">
        <v>152</v>
      </c>
      <c r="E104" s="191" t="s">
        <v>1767</v>
      </c>
      <c r="F104" s="192" t="s">
        <v>1768</v>
      </c>
      <c r="G104" s="193" t="s">
        <v>1733</v>
      </c>
      <c r="H104" s="194">
        <v>1</v>
      </c>
      <c r="I104" s="195"/>
      <c r="J104" s="196">
        <f>ROUND(I104*H104,2)</f>
        <v>0</v>
      </c>
      <c r="K104" s="192" t="s">
        <v>156</v>
      </c>
      <c r="L104" s="59"/>
      <c r="M104" s="197" t="s">
        <v>21</v>
      </c>
      <c r="N104" s="198" t="s">
        <v>42</v>
      </c>
      <c r="O104" s="40"/>
      <c r="P104" s="199">
        <f>O104*H104</f>
        <v>0</v>
      </c>
      <c r="Q104" s="199">
        <v>0</v>
      </c>
      <c r="R104" s="199">
        <f>Q104*H104</f>
        <v>0</v>
      </c>
      <c r="S104" s="199">
        <v>0</v>
      </c>
      <c r="T104" s="200">
        <f>S104*H104</f>
        <v>0</v>
      </c>
      <c r="AR104" s="22" t="s">
        <v>1734</v>
      </c>
      <c r="AT104" s="22" t="s">
        <v>152</v>
      </c>
      <c r="AU104" s="22" t="s">
        <v>81</v>
      </c>
      <c r="AY104" s="22" t="s">
        <v>150</v>
      </c>
      <c r="BE104" s="201">
        <f>IF(N104="základní",J104,0)</f>
        <v>0</v>
      </c>
      <c r="BF104" s="201">
        <f>IF(N104="snížená",J104,0)</f>
        <v>0</v>
      </c>
      <c r="BG104" s="201">
        <f>IF(N104="zákl. přenesená",J104,0)</f>
        <v>0</v>
      </c>
      <c r="BH104" s="201">
        <f>IF(N104="sníž. přenesená",J104,0)</f>
        <v>0</v>
      </c>
      <c r="BI104" s="201">
        <f>IF(N104="nulová",J104,0)</f>
        <v>0</v>
      </c>
      <c r="BJ104" s="22" t="s">
        <v>79</v>
      </c>
      <c r="BK104" s="201">
        <f>ROUND(I104*H104,2)</f>
        <v>0</v>
      </c>
      <c r="BL104" s="22" t="s">
        <v>1734</v>
      </c>
      <c r="BM104" s="22" t="s">
        <v>1769</v>
      </c>
    </row>
    <row r="105" spans="2:65" s="1" customFormat="1">
      <c r="B105" s="39"/>
      <c r="C105" s="61"/>
      <c r="D105" s="202" t="s">
        <v>159</v>
      </c>
      <c r="E105" s="61"/>
      <c r="F105" s="203" t="s">
        <v>1770</v>
      </c>
      <c r="G105" s="61"/>
      <c r="H105" s="61"/>
      <c r="I105" s="161"/>
      <c r="J105" s="61"/>
      <c r="K105" s="61"/>
      <c r="L105" s="59"/>
      <c r="M105" s="204"/>
      <c r="N105" s="40"/>
      <c r="O105" s="40"/>
      <c r="P105" s="40"/>
      <c r="Q105" s="40"/>
      <c r="R105" s="40"/>
      <c r="S105" s="40"/>
      <c r="T105" s="76"/>
      <c r="AT105" s="22" t="s">
        <v>159</v>
      </c>
      <c r="AU105" s="22" t="s">
        <v>81</v>
      </c>
    </row>
    <row r="106" spans="2:65" s="1" customFormat="1" ht="14.45" customHeight="1">
      <c r="B106" s="39"/>
      <c r="C106" s="190" t="s">
        <v>205</v>
      </c>
      <c r="D106" s="190" t="s">
        <v>152</v>
      </c>
      <c r="E106" s="191" t="s">
        <v>1771</v>
      </c>
      <c r="F106" s="192" t="s">
        <v>1772</v>
      </c>
      <c r="G106" s="193" t="s">
        <v>1733</v>
      </c>
      <c r="H106" s="194">
        <v>1</v>
      </c>
      <c r="I106" s="195"/>
      <c r="J106" s="196">
        <f>ROUND(I106*H106,2)</f>
        <v>0</v>
      </c>
      <c r="K106" s="192" t="s">
        <v>156</v>
      </c>
      <c r="L106" s="59"/>
      <c r="M106" s="197" t="s">
        <v>21</v>
      </c>
      <c r="N106" s="198" t="s">
        <v>42</v>
      </c>
      <c r="O106" s="40"/>
      <c r="P106" s="199">
        <f>O106*H106</f>
        <v>0</v>
      </c>
      <c r="Q106" s="199">
        <v>0</v>
      </c>
      <c r="R106" s="199">
        <f>Q106*H106</f>
        <v>0</v>
      </c>
      <c r="S106" s="199">
        <v>0</v>
      </c>
      <c r="T106" s="200">
        <f>S106*H106</f>
        <v>0</v>
      </c>
      <c r="AR106" s="22" t="s">
        <v>1734</v>
      </c>
      <c r="AT106" s="22" t="s">
        <v>152</v>
      </c>
      <c r="AU106" s="22" t="s">
        <v>81</v>
      </c>
      <c r="AY106" s="22" t="s">
        <v>150</v>
      </c>
      <c r="BE106" s="201">
        <f>IF(N106="základní",J106,0)</f>
        <v>0</v>
      </c>
      <c r="BF106" s="201">
        <f>IF(N106="snížená",J106,0)</f>
        <v>0</v>
      </c>
      <c r="BG106" s="201">
        <f>IF(N106="zákl. přenesená",J106,0)</f>
        <v>0</v>
      </c>
      <c r="BH106" s="201">
        <f>IF(N106="sníž. přenesená",J106,0)</f>
        <v>0</v>
      </c>
      <c r="BI106" s="201">
        <f>IF(N106="nulová",J106,0)</f>
        <v>0</v>
      </c>
      <c r="BJ106" s="22" t="s">
        <v>79</v>
      </c>
      <c r="BK106" s="201">
        <f>ROUND(I106*H106,2)</f>
        <v>0</v>
      </c>
      <c r="BL106" s="22" t="s">
        <v>1734</v>
      </c>
      <c r="BM106" s="22" t="s">
        <v>1773</v>
      </c>
    </row>
    <row r="107" spans="2:65" s="1" customFormat="1">
      <c r="B107" s="39"/>
      <c r="C107" s="61"/>
      <c r="D107" s="202" t="s">
        <v>159</v>
      </c>
      <c r="E107" s="61"/>
      <c r="F107" s="203" t="s">
        <v>1774</v>
      </c>
      <c r="G107" s="61"/>
      <c r="H107" s="61"/>
      <c r="I107" s="161"/>
      <c r="J107" s="61"/>
      <c r="K107" s="61"/>
      <c r="L107" s="59"/>
      <c r="M107" s="204"/>
      <c r="N107" s="40"/>
      <c r="O107" s="40"/>
      <c r="P107" s="40"/>
      <c r="Q107" s="40"/>
      <c r="R107" s="40"/>
      <c r="S107" s="40"/>
      <c r="T107" s="76"/>
      <c r="AT107" s="22" t="s">
        <v>159</v>
      </c>
      <c r="AU107" s="22" t="s">
        <v>81</v>
      </c>
    </row>
    <row r="108" spans="2:65" s="10" customFormat="1" ht="29.85" customHeight="1">
      <c r="B108" s="174"/>
      <c r="C108" s="175"/>
      <c r="D108" s="176" t="s">
        <v>70</v>
      </c>
      <c r="E108" s="188" t="s">
        <v>1775</v>
      </c>
      <c r="F108" s="188" t="s">
        <v>1776</v>
      </c>
      <c r="G108" s="175"/>
      <c r="H108" s="175"/>
      <c r="I108" s="178"/>
      <c r="J108" s="189">
        <f>BK108</f>
        <v>0</v>
      </c>
      <c r="K108" s="175"/>
      <c r="L108" s="180"/>
      <c r="M108" s="181"/>
      <c r="N108" s="182"/>
      <c r="O108" s="182"/>
      <c r="P108" s="183">
        <f>SUM(P109:P110)</f>
        <v>0</v>
      </c>
      <c r="Q108" s="182"/>
      <c r="R108" s="183">
        <f>SUM(R109:R110)</f>
        <v>0</v>
      </c>
      <c r="S108" s="182"/>
      <c r="T108" s="184">
        <f>SUM(T109:T110)</f>
        <v>0</v>
      </c>
      <c r="AR108" s="185" t="s">
        <v>180</v>
      </c>
      <c r="AT108" s="186" t="s">
        <v>70</v>
      </c>
      <c r="AU108" s="186" t="s">
        <v>79</v>
      </c>
      <c r="AY108" s="185" t="s">
        <v>150</v>
      </c>
      <c r="BK108" s="187">
        <f>SUM(BK109:BK110)</f>
        <v>0</v>
      </c>
    </row>
    <row r="109" spans="2:65" s="1" customFormat="1" ht="14.45" customHeight="1">
      <c r="B109" s="39"/>
      <c r="C109" s="190" t="s">
        <v>211</v>
      </c>
      <c r="D109" s="190" t="s">
        <v>152</v>
      </c>
      <c r="E109" s="191" t="s">
        <v>1777</v>
      </c>
      <c r="F109" s="192" t="s">
        <v>1778</v>
      </c>
      <c r="G109" s="193" t="s">
        <v>979</v>
      </c>
      <c r="H109" s="194">
        <v>1</v>
      </c>
      <c r="I109" s="195"/>
      <c r="J109" s="196">
        <f>ROUND(I109*H109,2)</f>
        <v>0</v>
      </c>
      <c r="K109" s="192" t="s">
        <v>156</v>
      </c>
      <c r="L109" s="59"/>
      <c r="M109" s="197" t="s">
        <v>21</v>
      </c>
      <c r="N109" s="198" t="s">
        <v>42</v>
      </c>
      <c r="O109" s="40"/>
      <c r="P109" s="199">
        <f>O109*H109</f>
        <v>0</v>
      </c>
      <c r="Q109" s="199">
        <v>0</v>
      </c>
      <c r="R109" s="199">
        <f>Q109*H109</f>
        <v>0</v>
      </c>
      <c r="S109" s="199">
        <v>0</v>
      </c>
      <c r="T109" s="200">
        <f>S109*H109</f>
        <v>0</v>
      </c>
      <c r="AR109" s="22" t="s">
        <v>1734</v>
      </c>
      <c r="AT109" s="22" t="s">
        <v>152</v>
      </c>
      <c r="AU109" s="22" t="s">
        <v>81</v>
      </c>
      <c r="AY109" s="22" t="s">
        <v>150</v>
      </c>
      <c r="BE109" s="201">
        <f>IF(N109="základní",J109,0)</f>
        <v>0</v>
      </c>
      <c r="BF109" s="201">
        <f>IF(N109="snížená",J109,0)</f>
        <v>0</v>
      </c>
      <c r="BG109" s="201">
        <f>IF(N109="zákl. přenesená",J109,0)</f>
        <v>0</v>
      </c>
      <c r="BH109" s="201">
        <f>IF(N109="sníž. přenesená",J109,0)</f>
        <v>0</v>
      </c>
      <c r="BI109" s="201">
        <f>IF(N109="nulová",J109,0)</f>
        <v>0</v>
      </c>
      <c r="BJ109" s="22" t="s">
        <v>79</v>
      </c>
      <c r="BK109" s="201">
        <f>ROUND(I109*H109,2)</f>
        <v>0</v>
      </c>
      <c r="BL109" s="22" t="s">
        <v>1734</v>
      </c>
      <c r="BM109" s="22" t="s">
        <v>1779</v>
      </c>
    </row>
    <row r="110" spans="2:65" s="1" customFormat="1" ht="27">
      <c r="B110" s="39"/>
      <c r="C110" s="61"/>
      <c r="D110" s="202" t="s">
        <v>159</v>
      </c>
      <c r="E110" s="61"/>
      <c r="F110" s="203" t="s">
        <v>1780</v>
      </c>
      <c r="G110" s="61"/>
      <c r="H110" s="61"/>
      <c r="I110" s="161"/>
      <c r="J110" s="61"/>
      <c r="K110" s="61"/>
      <c r="L110" s="59"/>
      <c r="M110" s="237"/>
      <c r="N110" s="238"/>
      <c r="O110" s="238"/>
      <c r="P110" s="238"/>
      <c r="Q110" s="238"/>
      <c r="R110" s="238"/>
      <c r="S110" s="238"/>
      <c r="T110" s="239"/>
      <c r="AT110" s="22" t="s">
        <v>159</v>
      </c>
      <c r="AU110" s="22" t="s">
        <v>81</v>
      </c>
    </row>
    <row r="111" spans="2:65" s="1" customFormat="1" ht="6.95" customHeight="1">
      <c r="B111" s="54"/>
      <c r="C111" s="55"/>
      <c r="D111" s="55"/>
      <c r="E111" s="55"/>
      <c r="F111" s="55"/>
      <c r="G111" s="55"/>
      <c r="H111" s="55"/>
      <c r="I111" s="137"/>
      <c r="J111" s="55"/>
      <c r="K111" s="55"/>
      <c r="L111" s="59"/>
    </row>
  </sheetData>
  <sheetProtection algorithmName="SHA-512" hashValue="Ri/Eu1L9M6c8fJvFuaJ1KhOv1EdDj6+KATGnkmlvpinpMbgtY8YTpxRQ7hr3tyVHmi5GQn49CR4c0/wD1P2YSg==" saltValue="V6IzI08qAldDBO5YZlk4bpEWt8L5KwaLMLy91cLCqT0mCGWPScGZEa5ipf8h44Kwv/btRPO8tMIBK7omSAfPcg==" spinCount="100000" sheet="1" objects="1" scenarios="1" formatColumns="0" formatRows="0" autoFilter="0"/>
  <autoFilter ref="C80:K110"/>
  <mergeCells count="10">
    <mergeCell ref="J51:J52"/>
    <mergeCell ref="E71:H71"/>
    <mergeCell ref="E73:H73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0000000005" right="0.37" top="0.58333330000000005" bottom="0.58333330000000005" header="0" footer="0.24"/>
  <pageSetup paperSize="9" scale="83" fitToHeight="100" orientation="portrait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6"/>
  <sheetViews>
    <sheetView showGridLines="0" tabSelected="1" zoomScaleNormal="100" workbookViewId="0"/>
  </sheetViews>
  <sheetFormatPr defaultRowHeight="13.5"/>
  <cols>
    <col min="1" max="1" width="8.33203125" style="240" customWidth="1"/>
    <col min="2" max="2" width="1.6640625" style="240" customWidth="1"/>
    <col min="3" max="4" width="5" style="240" customWidth="1"/>
    <col min="5" max="5" width="11.6640625" style="240" customWidth="1"/>
    <col min="6" max="6" width="9.1640625" style="240" customWidth="1"/>
    <col min="7" max="7" width="5" style="240" customWidth="1"/>
    <col min="8" max="8" width="77.83203125" style="240" customWidth="1"/>
    <col min="9" max="10" width="20" style="240" customWidth="1"/>
    <col min="11" max="11" width="1.6640625" style="240" customWidth="1"/>
  </cols>
  <sheetData>
    <row r="1" spans="2:11" ht="37.5" customHeight="1"/>
    <row r="2" spans="2:11" ht="7.5" customHeight="1">
      <c r="B2" s="241"/>
      <c r="C2" s="242"/>
      <c r="D2" s="242"/>
      <c r="E2" s="242"/>
      <c r="F2" s="242"/>
      <c r="G2" s="242"/>
      <c r="H2" s="242"/>
      <c r="I2" s="242"/>
      <c r="J2" s="242"/>
      <c r="K2" s="243"/>
    </row>
    <row r="3" spans="2:11" s="13" customFormat="1" ht="45" customHeight="1">
      <c r="B3" s="244"/>
      <c r="C3" s="368" t="s">
        <v>1781</v>
      </c>
      <c r="D3" s="368"/>
      <c r="E3" s="368"/>
      <c r="F3" s="368"/>
      <c r="G3" s="368"/>
      <c r="H3" s="368"/>
      <c r="I3" s="368"/>
      <c r="J3" s="368"/>
      <c r="K3" s="245"/>
    </row>
    <row r="4" spans="2:11" ht="25.5" customHeight="1">
      <c r="B4" s="246"/>
      <c r="C4" s="372" t="s">
        <v>1782</v>
      </c>
      <c r="D4" s="372"/>
      <c r="E4" s="372"/>
      <c r="F4" s="372"/>
      <c r="G4" s="372"/>
      <c r="H4" s="372"/>
      <c r="I4" s="372"/>
      <c r="J4" s="372"/>
      <c r="K4" s="247"/>
    </row>
    <row r="5" spans="2:11" ht="5.25" customHeight="1">
      <c r="B5" s="246"/>
      <c r="C5" s="248"/>
      <c r="D5" s="248"/>
      <c r="E5" s="248"/>
      <c r="F5" s="248"/>
      <c r="G5" s="248"/>
      <c r="H5" s="248"/>
      <c r="I5" s="248"/>
      <c r="J5" s="248"/>
      <c r="K5" s="247"/>
    </row>
    <row r="6" spans="2:11" ht="15" customHeight="1">
      <c r="B6" s="246"/>
      <c r="C6" s="370" t="s">
        <v>1783</v>
      </c>
      <c r="D6" s="370"/>
      <c r="E6" s="370"/>
      <c r="F6" s="370"/>
      <c r="G6" s="370"/>
      <c r="H6" s="370"/>
      <c r="I6" s="370"/>
      <c r="J6" s="370"/>
      <c r="K6" s="247"/>
    </row>
    <row r="7" spans="2:11" ht="15" customHeight="1">
      <c r="B7" s="250"/>
      <c r="C7" s="370" t="s">
        <v>1784</v>
      </c>
      <c r="D7" s="370"/>
      <c r="E7" s="370"/>
      <c r="F7" s="370"/>
      <c r="G7" s="370"/>
      <c r="H7" s="370"/>
      <c r="I7" s="370"/>
      <c r="J7" s="370"/>
      <c r="K7" s="247"/>
    </row>
    <row r="8" spans="2:11" ht="12.75" customHeight="1">
      <c r="B8" s="250"/>
      <c r="C8" s="249"/>
      <c r="D8" s="249"/>
      <c r="E8" s="249"/>
      <c r="F8" s="249"/>
      <c r="G8" s="249"/>
      <c r="H8" s="249"/>
      <c r="I8" s="249"/>
      <c r="J8" s="249"/>
      <c r="K8" s="247"/>
    </row>
    <row r="9" spans="2:11" ht="15" customHeight="1">
      <c r="B9" s="250"/>
      <c r="C9" s="370" t="s">
        <v>1785</v>
      </c>
      <c r="D9" s="370"/>
      <c r="E9" s="370"/>
      <c r="F9" s="370"/>
      <c r="G9" s="370"/>
      <c r="H9" s="370"/>
      <c r="I9" s="370"/>
      <c r="J9" s="370"/>
      <c r="K9" s="247"/>
    </row>
    <row r="10" spans="2:11" ht="15" customHeight="1">
      <c r="B10" s="250"/>
      <c r="C10" s="249"/>
      <c r="D10" s="370" t="s">
        <v>1786</v>
      </c>
      <c r="E10" s="370"/>
      <c r="F10" s="370"/>
      <c r="G10" s="370"/>
      <c r="H10" s="370"/>
      <c r="I10" s="370"/>
      <c r="J10" s="370"/>
      <c r="K10" s="247"/>
    </row>
    <row r="11" spans="2:11" ht="15" customHeight="1">
      <c r="B11" s="250"/>
      <c r="C11" s="251"/>
      <c r="D11" s="370" t="s">
        <v>1787</v>
      </c>
      <c r="E11" s="370"/>
      <c r="F11" s="370"/>
      <c r="G11" s="370"/>
      <c r="H11" s="370"/>
      <c r="I11" s="370"/>
      <c r="J11" s="370"/>
      <c r="K11" s="247"/>
    </row>
    <row r="12" spans="2:11" ht="12.75" customHeight="1">
      <c r="B12" s="250"/>
      <c r="C12" s="251"/>
      <c r="D12" s="251"/>
      <c r="E12" s="251"/>
      <c r="F12" s="251"/>
      <c r="G12" s="251"/>
      <c r="H12" s="251"/>
      <c r="I12" s="251"/>
      <c r="J12" s="251"/>
      <c r="K12" s="247"/>
    </row>
    <row r="13" spans="2:11" ht="15" customHeight="1">
      <c r="B13" s="250"/>
      <c r="C13" s="251"/>
      <c r="D13" s="370" t="s">
        <v>1788</v>
      </c>
      <c r="E13" s="370"/>
      <c r="F13" s="370"/>
      <c r="G13" s="370"/>
      <c r="H13" s="370"/>
      <c r="I13" s="370"/>
      <c r="J13" s="370"/>
      <c r="K13" s="247"/>
    </row>
    <row r="14" spans="2:11" ht="15" customHeight="1">
      <c r="B14" s="250"/>
      <c r="C14" s="251"/>
      <c r="D14" s="370" t="s">
        <v>1789</v>
      </c>
      <c r="E14" s="370"/>
      <c r="F14" s="370"/>
      <c r="G14" s="370"/>
      <c r="H14" s="370"/>
      <c r="I14" s="370"/>
      <c r="J14" s="370"/>
      <c r="K14" s="247"/>
    </row>
    <row r="15" spans="2:11" ht="15" customHeight="1">
      <c r="B15" s="250"/>
      <c r="C15" s="251"/>
      <c r="D15" s="370" t="s">
        <v>1790</v>
      </c>
      <c r="E15" s="370"/>
      <c r="F15" s="370"/>
      <c r="G15" s="370"/>
      <c r="H15" s="370"/>
      <c r="I15" s="370"/>
      <c r="J15" s="370"/>
      <c r="K15" s="247"/>
    </row>
    <row r="16" spans="2:11" ht="15" customHeight="1">
      <c r="B16" s="250"/>
      <c r="C16" s="251"/>
      <c r="D16" s="251"/>
      <c r="E16" s="252" t="s">
        <v>78</v>
      </c>
      <c r="F16" s="370" t="s">
        <v>1791</v>
      </c>
      <c r="G16" s="370"/>
      <c r="H16" s="370"/>
      <c r="I16" s="370"/>
      <c r="J16" s="370"/>
      <c r="K16" s="247"/>
    </row>
    <row r="17" spans="2:11" ht="15" customHeight="1">
      <c r="B17" s="250"/>
      <c r="C17" s="251"/>
      <c r="D17" s="251"/>
      <c r="E17" s="252" t="s">
        <v>1792</v>
      </c>
      <c r="F17" s="370" t="s">
        <v>1793</v>
      </c>
      <c r="G17" s="370"/>
      <c r="H17" s="370"/>
      <c r="I17" s="370"/>
      <c r="J17" s="370"/>
      <c r="K17" s="247"/>
    </row>
    <row r="18" spans="2:11" ht="15" customHeight="1">
      <c r="B18" s="250"/>
      <c r="C18" s="251"/>
      <c r="D18" s="251"/>
      <c r="E18" s="252" t="s">
        <v>1794</v>
      </c>
      <c r="F18" s="370" t="s">
        <v>1795</v>
      </c>
      <c r="G18" s="370"/>
      <c r="H18" s="370"/>
      <c r="I18" s="370"/>
      <c r="J18" s="370"/>
      <c r="K18" s="247"/>
    </row>
    <row r="19" spans="2:11" ht="15" customHeight="1">
      <c r="B19" s="250"/>
      <c r="C19" s="251"/>
      <c r="D19" s="251"/>
      <c r="E19" s="252" t="s">
        <v>1796</v>
      </c>
      <c r="F19" s="370" t="s">
        <v>1797</v>
      </c>
      <c r="G19" s="370"/>
      <c r="H19" s="370"/>
      <c r="I19" s="370"/>
      <c r="J19" s="370"/>
      <c r="K19" s="247"/>
    </row>
    <row r="20" spans="2:11" ht="15" customHeight="1">
      <c r="B20" s="250"/>
      <c r="C20" s="251"/>
      <c r="D20" s="251"/>
      <c r="E20" s="252" t="s">
        <v>1798</v>
      </c>
      <c r="F20" s="370" t="s">
        <v>1799</v>
      </c>
      <c r="G20" s="370"/>
      <c r="H20" s="370"/>
      <c r="I20" s="370"/>
      <c r="J20" s="370"/>
      <c r="K20" s="247"/>
    </row>
    <row r="21" spans="2:11" ht="15" customHeight="1">
      <c r="B21" s="250"/>
      <c r="C21" s="251"/>
      <c r="D21" s="251"/>
      <c r="E21" s="252" t="s">
        <v>1800</v>
      </c>
      <c r="F21" s="370" t="s">
        <v>1801</v>
      </c>
      <c r="G21" s="370"/>
      <c r="H21" s="370"/>
      <c r="I21" s="370"/>
      <c r="J21" s="370"/>
      <c r="K21" s="247"/>
    </row>
    <row r="22" spans="2:11" ht="12.75" customHeight="1">
      <c r="B22" s="250"/>
      <c r="C22" s="251"/>
      <c r="D22" s="251"/>
      <c r="E22" s="251"/>
      <c r="F22" s="251"/>
      <c r="G22" s="251"/>
      <c r="H22" s="251"/>
      <c r="I22" s="251"/>
      <c r="J22" s="251"/>
      <c r="K22" s="247"/>
    </row>
    <row r="23" spans="2:11" ht="15" customHeight="1">
      <c r="B23" s="250"/>
      <c r="C23" s="370" t="s">
        <v>1802</v>
      </c>
      <c r="D23" s="370"/>
      <c r="E23" s="370"/>
      <c r="F23" s="370"/>
      <c r="G23" s="370"/>
      <c r="H23" s="370"/>
      <c r="I23" s="370"/>
      <c r="J23" s="370"/>
      <c r="K23" s="247"/>
    </row>
    <row r="24" spans="2:11" ht="15" customHeight="1">
      <c r="B24" s="250"/>
      <c r="C24" s="370" t="s">
        <v>1803</v>
      </c>
      <c r="D24" s="370"/>
      <c r="E24" s="370"/>
      <c r="F24" s="370"/>
      <c r="G24" s="370"/>
      <c r="H24" s="370"/>
      <c r="I24" s="370"/>
      <c r="J24" s="370"/>
      <c r="K24" s="247"/>
    </row>
    <row r="25" spans="2:11" ht="15" customHeight="1">
      <c r="B25" s="250"/>
      <c r="C25" s="249"/>
      <c r="D25" s="370" t="s">
        <v>1804</v>
      </c>
      <c r="E25" s="370"/>
      <c r="F25" s="370"/>
      <c r="G25" s="370"/>
      <c r="H25" s="370"/>
      <c r="I25" s="370"/>
      <c r="J25" s="370"/>
      <c r="K25" s="247"/>
    </row>
    <row r="26" spans="2:11" ht="15" customHeight="1">
      <c r="B26" s="250"/>
      <c r="C26" s="251"/>
      <c r="D26" s="370" t="s">
        <v>1805</v>
      </c>
      <c r="E26" s="370"/>
      <c r="F26" s="370"/>
      <c r="G26" s="370"/>
      <c r="H26" s="370"/>
      <c r="I26" s="370"/>
      <c r="J26" s="370"/>
      <c r="K26" s="247"/>
    </row>
    <row r="27" spans="2:11" ht="12.75" customHeight="1">
      <c r="B27" s="250"/>
      <c r="C27" s="251"/>
      <c r="D27" s="251"/>
      <c r="E27" s="251"/>
      <c r="F27" s="251"/>
      <c r="G27" s="251"/>
      <c r="H27" s="251"/>
      <c r="I27" s="251"/>
      <c r="J27" s="251"/>
      <c r="K27" s="247"/>
    </row>
    <row r="28" spans="2:11" ht="15" customHeight="1">
      <c r="B28" s="250"/>
      <c r="C28" s="251"/>
      <c r="D28" s="370" t="s">
        <v>1806</v>
      </c>
      <c r="E28" s="370"/>
      <c r="F28" s="370"/>
      <c r="G28" s="370"/>
      <c r="H28" s="370"/>
      <c r="I28" s="370"/>
      <c r="J28" s="370"/>
      <c r="K28" s="247"/>
    </row>
    <row r="29" spans="2:11" ht="15" customHeight="1">
      <c r="B29" s="250"/>
      <c r="C29" s="251"/>
      <c r="D29" s="370" t="s">
        <v>1807</v>
      </c>
      <c r="E29" s="370"/>
      <c r="F29" s="370"/>
      <c r="G29" s="370"/>
      <c r="H29" s="370"/>
      <c r="I29" s="370"/>
      <c r="J29" s="370"/>
      <c r="K29" s="247"/>
    </row>
    <row r="30" spans="2:11" ht="12.75" customHeight="1">
      <c r="B30" s="250"/>
      <c r="C30" s="251"/>
      <c r="D30" s="251"/>
      <c r="E30" s="251"/>
      <c r="F30" s="251"/>
      <c r="G30" s="251"/>
      <c r="H30" s="251"/>
      <c r="I30" s="251"/>
      <c r="J30" s="251"/>
      <c r="K30" s="247"/>
    </row>
    <row r="31" spans="2:11" ht="15" customHeight="1">
      <c r="B31" s="250"/>
      <c r="C31" s="251"/>
      <c r="D31" s="370" t="s">
        <v>1808</v>
      </c>
      <c r="E31" s="370"/>
      <c r="F31" s="370"/>
      <c r="G31" s="370"/>
      <c r="H31" s="370"/>
      <c r="I31" s="370"/>
      <c r="J31" s="370"/>
      <c r="K31" s="247"/>
    </row>
    <row r="32" spans="2:11" ht="15" customHeight="1">
      <c r="B32" s="250"/>
      <c r="C32" s="251"/>
      <c r="D32" s="370" t="s">
        <v>1809</v>
      </c>
      <c r="E32" s="370"/>
      <c r="F32" s="370"/>
      <c r="G32" s="370"/>
      <c r="H32" s="370"/>
      <c r="I32" s="370"/>
      <c r="J32" s="370"/>
      <c r="K32" s="247"/>
    </row>
    <row r="33" spans="2:11" ht="15" customHeight="1">
      <c r="B33" s="250"/>
      <c r="C33" s="251"/>
      <c r="D33" s="370" t="s">
        <v>1810</v>
      </c>
      <c r="E33" s="370"/>
      <c r="F33" s="370"/>
      <c r="G33" s="370"/>
      <c r="H33" s="370"/>
      <c r="I33" s="370"/>
      <c r="J33" s="370"/>
      <c r="K33" s="247"/>
    </row>
    <row r="34" spans="2:11" ht="15" customHeight="1">
      <c r="B34" s="250"/>
      <c r="C34" s="251"/>
      <c r="D34" s="249"/>
      <c r="E34" s="253" t="s">
        <v>135</v>
      </c>
      <c r="F34" s="249"/>
      <c r="G34" s="370" t="s">
        <v>1811</v>
      </c>
      <c r="H34" s="370"/>
      <c r="I34" s="370"/>
      <c r="J34" s="370"/>
      <c r="K34" s="247"/>
    </row>
    <row r="35" spans="2:11" ht="30.75" customHeight="1">
      <c r="B35" s="250"/>
      <c r="C35" s="251"/>
      <c r="D35" s="249"/>
      <c r="E35" s="253" t="s">
        <v>1812</v>
      </c>
      <c r="F35" s="249"/>
      <c r="G35" s="370" t="s">
        <v>1813</v>
      </c>
      <c r="H35" s="370"/>
      <c r="I35" s="370"/>
      <c r="J35" s="370"/>
      <c r="K35" s="247"/>
    </row>
    <row r="36" spans="2:11" ht="15" customHeight="1">
      <c r="B36" s="250"/>
      <c r="C36" s="251"/>
      <c r="D36" s="249"/>
      <c r="E36" s="253" t="s">
        <v>52</v>
      </c>
      <c r="F36" s="249"/>
      <c r="G36" s="370" t="s">
        <v>1814</v>
      </c>
      <c r="H36" s="370"/>
      <c r="I36" s="370"/>
      <c r="J36" s="370"/>
      <c r="K36" s="247"/>
    </row>
    <row r="37" spans="2:11" ht="15" customHeight="1">
      <c r="B37" s="250"/>
      <c r="C37" s="251"/>
      <c r="D37" s="249"/>
      <c r="E37" s="253" t="s">
        <v>136</v>
      </c>
      <c r="F37" s="249"/>
      <c r="G37" s="370" t="s">
        <v>1815</v>
      </c>
      <c r="H37" s="370"/>
      <c r="I37" s="370"/>
      <c r="J37" s="370"/>
      <c r="K37" s="247"/>
    </row>
    <row r="38" spans="2:11" ht="15" customHeight="1">
      <c r="B38" s="250"/>
      <c r="C38" s="251"/>
      <c r="D38" s="249"/>
      <c r="E38" s="253" t="s">
        <v>137</v>
      </c>
      <c r="F38" s="249"/>
      <c r="G38" s="370" t="s">
        <v>1816</v>
      </c>
      <c r="H38" s="370"/>
      <c r="I38" s="370"/>
      <c r="J38" s="370"/>
      <c r="K38" s="247"/>
    </row>
    <row r="39" spans="2:11" ht="15" customHeight="1">
      <c r="B39" s="250"/>
      <c r="C39" s="251"/>
      <c r="D39" s="249"/>
      <c r="E39" s="253" t="s">
        <v>138</v>
      </c>
      <c r="F39" s="249"/>
      <c r="G39" s="370" t="s">
        <v>1817</v>
      </c>
      <c r="H39" s="370"/>
      <c r="I39" s="370"/>
      <c r="J39" s="370"/>
      <c r="K39" s="247"/>
    </row>
    <row r="40" spans="2:11" ht="15" customHeight="1">
      <c r="B40" s="250"/>
      <c r="C40" s="251"/>
      <c r="D40" s="249"/>
      <c r="E40" s="253" t="s">
        <v>1818</v>
      </c>
      <c r="F40" s="249"/>
      <c r="G40" s="370" t="s">
        <v>1819</v>
      </c>
      <c r="H40" s="370"/>
      <c r="I40" s="370"/>
      <c r="J40" s="370"/>
      <c r="K40" s="247"/>
    </row>
    <row r="41" spans="2:11" ht="15" customHeight="1">
      <c r="B41" s="250"/>
      <c r="C41" s="251"/>
      <c r="D41" s="249"/>
      <c r="E41" s="253"/>
      <c r="F41" s="249"/>
      <c r="G41" s="370" t="s">
        <v>1820</v>
      </c>
      <c r="H41" s="370"/>
      <c r="I41" s="370"/>
      <c r="J41" s="370"/>
      <c r="K41" s="247"/>
    </row>
    <row r="42" spans="2:11" ht="15" customHeight="1">
      <c r="B42" s="250"/>
      <c r="C42" s="251"/>
      <c r="D42" s="249"/>
      <c r="E42" s="253" t="s">
        <v>1821</v>
      </c>
      <c r="F42" s="249"/>
      <c r="G42" s="370" t="s">
        <v>1822</v>
      </c>
      <c r="H42" s="370"/>
      <c r="I42" s="370"/>
      <c r="J42" s="370"/>
      <c r="K42" s="247"/>
    </row>
    <row r="43" spans="2:11" ht="15" customHeight="1">
      <c r="B43" s="250"/>
      <c r="C43" s="251"/>
      <c r="D43" s="249"/>
      <c r="E43" s="253" t="s">
        <v>140</v>
      </c>
      <c r="F43" s="249"/>
      <c r="G43" s="370" t="s">
        <v>1823</v>
      </c>
      <c r="H43" s="370"/>
      <c r="I43" s="370"/>
      <c r="J43" s="370"/>
      <c r="K43" s="247"/>
    </row>
    <row r="44" spans="2:11" ht="12.75" customHeight="1">
      <c r="B44" s="250"/>
      <c r="C44" s="251"/>
      <c r="D44" s="249"/>
      <c r="E44" s="249"/>
      <c r="F44" s="249"/>
      <c r="G44" s="249"/>
      <c r="H44" s="249"/>
      <c r="I44" s="249"/>
      <c r="J44" s="249"/>
      <c r="K44" s="247"/>
    </row>
    <row r="45" spans="2:11" ht="15" customHeight="1">
      <c r="B45" s="250"/>
      <c r="C45" s="251"/>
      <c r="D45" s="370" t="s">
        <v>1824</v>
      </c>
      <c r="E45" s="370"/>
      <c r="F45" s="370"/>
      <c r="G45" s="370"/>
      <c r="H45" s="370"/>
      <c r="I45" s="370"/>
      <c r="J45" s="370"/>
      <c r="K45" s="247"/>
    </row>
    <row r="46" spans="2:11" ht="15" customHeight="1">
      <c r="B46" s="250"/>
      <c r="C46" s="251"/>
      <c r="D46" s="251"/>
      <c r="E46" s="370" t="s">
        <v>1825</v>
      </c>
      <c r="F46" s="370"/>
      <c r="G46" s="370"/>
      <c r="H46" s="370"/>
      <c r="I46" s="370"/>
      <c r="J46" s="370"/>
      <c r="K46" s="247"/>
    </row>
    <row r="47" spans="2:11" ht="15" customHeight="1">
      <c r="B47" s="250"/>
      <c r="C47" s="251"/>
      <c r="D47" s="251"/>
      <c r="E47" s="370" t="s">
        <v>1826</v>
      </c>
      <c r="F47" s="370"/>
      <c r="G47" s="370"/>
      <c r="H47" s="370"/>
      <c r="I47" s="370"/>
      <c r="J47" s="370"/>
      <c r="K47" s="247"/>
    </row>
    <row r="48" spans="2:11" ht="15" customHeight="1">
      <c r="B48" s="250"/>
      <c r="C48" s="251"/>
      <c r="D48" s="251"/>
      <c r="E48" s="370" t="s">
        <v>1827</v>
      </c>
      <c r="F48" s="370"/>
      <c r="G48" s="370"/>
      <c r="H48" s="370"/>
      <c r="I48" s="370"/>
      <c r="J48" s="370"/>
      <c r="K48" s="247"/>
    </row>
    <row r="49" spans="2:11" ht="15" customHeight="1">
      <c r="B49" s="250"/>
      <c r="C49" s="251"/>
      <c r="D49" s="370" t="s">
        <v>1828</v>
      </c>
      <c r="E49" s="370"/>
      <c r="F49" s="370"/>
      <c r="G49" s="370"/>
      <c r="H49" s="370"/>
      <c r="I49" s="370"/>
      <c r="J49" s="370"/>
      <c r="K49" s="247"/>
    </row>
    <row r="50" spans="2:11" ht="25.5" customHeight="1">
      <c r="B50" s="246"/>
      <c r="C50" s="372" t="s">
        <v>1829</v>
      </c>
      <c r="D50" s="372"/>
      <c r="E50" s="372"/>
      <c r="F50" s="372"/>
      <c r="G50" s="372"/>
      <c r="H50" s="372"/>
      <c r="I50" s="372"/>
      <c r="J50" s="372"/>
      <c r="K50" s="247"/>
    </row>
    <row r="51" spans="2:11" ht="5.25" customHeight="1">
      <c r="B51" s="246"/>
      <c r="C51" s="248"/>
      <c r="D51" s="248"/>
      <c r="E51" s="248"/>
      <c r="F51" s="248"/>
      <c r="G51" s="248"/>
      <c r="H51" s="248"/>
      <c r="I51" s="248"/>
      <c r="J51" s="248"/>
      <c r="K51" s="247"/>
    </row>
    <row r="52" spans="2:11" ht="15" customHeight="1">
      <c r="B52" s="246"/>
      <c r="C52" s="370" t="s">
        <v>1830</v>
      </c>
      <c r="D52" s="370"/>
      <c r="E52" s="370"/>
      <c r="F52" s="370"/>
      <c r="G52" s="370"/>
      <c r="H52" s="370"/>
      <c r="I52" s="370"/>
      <c r="J52" s="370"/>
      <c r="K52" s="247"/>
    </row>
    <row r="53" spans="2:11" ht="15" customHeight="1">
      <c r="B53" s="246"/>
      <c r="C53" s="370" t="s">
        <v>1831</v>
      </c>
      <c r="D53" s="370"/>
      <c r="E53" s="370"/>
      <c r="F53" s="370"/>
      <c r="G53" s="370"/>
      <c r="H53" s="370"/>
      <c r="I53" s="370"/>
      <c r="J53" s="370"/>
      <c r="K53" s="247"/>
    </row>
    <row r="54" spans="2:11" ht="12.75" customHeight="1">
      <c r="B54" s="246"/>
      <c r="C54" s="249"/>
      <c r="D54" s="249"/>
      <c r="E54" s="249"/>
      <c r="F54" s="249"/>
      <c r="G54" s="249"/>
      <c r="H54" s="249"/>
      <c r="I54" s="249"/>
      <c r="J54" s="249"/>
      <c r="K54" s="247"/>
    </row>
    <row r="55" spans="2:11" ht="15" customHeight="1">
      <c r="B55" s="246"/>
      <c r="C55" s="370" t="s">
        <v>1832</v>
      </c>
      <c r="D55" s="370"/>
      <c r="E55" s="370"/>
      <c r="F55" s="370"/>
      <c r="G55" s="370"/>
      <c r="H55" s="370"/>
      <c r="I55" s="370"/>
      <c r="J55" s="370"/>
      <c r="K55" s="247"/>
    </row>
    <row r="56" spans="2:11" ht="15" customHeight="1">
      <c r="B56" s="246"/>
      <c r="C56" s="251"/>
      <c r="D56" s="370" t="s">
        <v>1833</v>
      </c>
      <c r="E56" s="370"/>
      <c r="F56" s="370"/>
      <c r="G56" s="370"/>
      <c r="H56" s="370"/>
      <c r="I56" s="370"/>
      <c r="J56" s="370"/>
      <c r="K56" s="247"/>
    </row>
    <row r="57" spans="2:11" ht="15" customHeight="1">
      <c r="B57" s="246"/>
      <c r="C57" s="251"/>
      <c r="D57" s="370" t="s">
        <v>1834</v>
      </c>
      <c r="E57" s="370"/>
      <c r="F57" s="370"/>
      <c r="G57" s="370"/>
      <c r="H57" s="370"/>
      <c r="I57" s="370"/>
      <c r="J57" s="370"/>
      <c r="K57" s="247"/>
    </row>
    <row r="58" spans="2:11" ht="15" customHeight="1">
      <c r="B58" s="246"/>
      <c r="C58" s="251"/>
      <c r="D58" s="370" t="s">
        <v>1835</v>
      </c>
      <c r="E58" s="370"/>
      <c r="F58" s="370"/>
      <c r="G58" s="370"/>
      <c r="H58" s="370"/>
      <c r="I58" s="370"/>
      <c r="J58" s="370"/>
      <c r="K58" s="247"/>
    </row>
    <row r="59" spans="2:11" ht="15" customHeight="1">
      <c r="B59" s="246"/>
      <c r="C59" s="251"/>
      <c r="D59" s="370" t="s">
        <v>1836</v>
      </c>
      <c r="E59" s="370"/>
      <c r="F59" s="370"/>
      <c r="G59" s="370"/>
      <c r="H59" s="370"/>
      <c r="I59" s="370"/>
      <c r="J59" s="370"/>
      <c r="K59" s="247"/>
    </row>
    <row r="60" spans="2:11" ht="15" customHeight="1">
      <c r="B60" s="246"/>
      <c r="C60" s="251"/>
      <c r="D60" s="371" t="s">
        <v>1837</v>
      </c>
      <c r="E60" s="371"/>
      <c r="F60" s="371"/>
      <c r="G60" s="371"/>
      <c r="H60" s="371"/>
      <c r="I60" s="371"/>
      <c r="J60" s="371"/>
      <c r="K60" s="247"/>
    </row>
    <row r="61" spans="2:11" ht="15" customHeight="1">
      <c r="B61" s="246"/>
      <c r="C61" s="251"/>
      <c r="D61" s="370" t="s">
        <v>1838</v>
      </c>
      <c r="E61" s="370"/>
      <c r="F61" s="370"/>
      <c r="G61" s="370"/>
      <c r="H61" s="370"/>
      <c r="I61" s="370"/>
      <c r="J61" s="370"/>
      <c r="K61" s="247"/>
    </row>
    <row r="62" spans="2:11" ht="12.75" customHeight="1">
      <c r="B62" s="246"/>
      <c r="C62" s="251"/>
      <c r="D62" s="251"/>
      <c r="E62" s="254"/>
      <c r="F62" s="251"/>
      <c r="G62" s="251"/>
      <c r="H62" s="251"/>
      <c r="I62" s="251"/>
      <c r="J62" s="251"/>
      <c r="K62" s="247"/>
    </row>
    <row r="63" spans="2:11" ht="15" customHeight="1">
      <c r="B63" s="246"/>
      <c r="C63" s="251"/>
      <c r="D63" s="370" t="s">
        <v>1839</v>
      </c>
      <c r="E63" s="370"/>
      <c r="F63" s="370"/>
      <c r="G63" s="370"/>
      <c r="H63" s="370"/>
      <c r="I63" s="370"/>
      <c r="J63" s="370"/>
      <c r="K63" s="247"/>
    </row>
    <row r="64" spans="2:11" ht="15" customHeight="1">
      <c r="B64" s="246"/>
      <c r="C64" s="251"/>
      <c r="D64" s="371" t="s">
        <v>1840</v>
      </c>
      <c r="E64" s="371"/>
      <c r="F64" s="371"/>
      <c r="G64" s="371"/>
      <c r="H64" s="371"/>
      <c r="I64" s="371"/>
      <c r="J64" s="371"/>
      <c r="K64" s="247"/>
    </row>
    <row r="65" spans="2:11" ht="15" customHeight="1">
      <c r="B65" s="246"/>
      <c r="C65" s="251"/>
      <c r="D65" s="370" t="s">
        <v>1841</v>
      </c>
      <c r="E65" s="370"/>
      <c r="F65" s="370"/>
      <c r="G65" s="370"/>
      <c r="H65" s="370"/>
      <c r="I65" s="370"/>
      <c r="J65" s="370"/>
      <c r="K65" s="247"/>
    </row>
    <row r="66" spans="2:11" ht="15" customHeight="1">
      <c r="B66" s="246"/>
      <c r="C66" s="251"/>
      <c r="D66" s="370" t="s">
        <v>1842</v>
      </c>
      <c r="E66" s="370"/>
      <c r="F66" s="370"/>
      <c r="G66" s="370"/>
      <c r="H66" s="370"/>
      <c r="I66" s="370"/>
      <c r="J66" s="370"/>
      <c r="K66" s="247"/>
    </row>
    <row r="67" spans="2:11" ht="15" customHeight="1">
      <c r="B67" s="246"/>
      <c r="C67" s="251"/>
      <c r="D67" s="370" t="s">
        <v>1843</v>
      </c>
      <c r="E67" s="370"/>
      <c r="F67" s="370"/>
      <c r="G67" s="370"/>
      <c r="H67" s="370"/>
      <c r="I67" s="370"/>
      <c r="J67" s="370"/>
      <c r="K67" s="247"/>
    </row>
    <row r="68" spans="2:11" ht="15" customHeight="1">
      <c r="B68" s="246"/>
      <c r="C68" s="251"/>
      <c r="D68" s="370" t="s">
        <v>1844</v>
      </c>
      <c r="E68" s="370"/>
      <c r="F68" s="370"/>
      <c r="G68" s="370"/>
      <c r="H68" s="370"/>
      <c r="I68" s="370"/>
      <c r="J68" s="370"/>
      <c r="K68" s="247"/>
    </row>
    <row r="69" spans="2:11" ht="12.75" customHeight="1">
      <c r="B69" s="255"/>
      <c r="C69" s="256"/>
      <c r="D69" s="256"/>
      <c r="E69" s="256"/>
      <c r="F69" s="256"/>
      <c r="G69" s="256"/>
      <c r="H69" s="256"/>
      <c r="I69" s="256"/>
      <c r="J69" s="256"/>
      <c r="K69" s="257"/>
    </row>
    <row r="70" spans="2:11" ht="18.75" customHeight="1">
      <c r="B70" s="258"/>
      <c r="C70" s="258"/>
      <c r="D70" s="258"/>
      <c r="E70" s="258"/>
      <c r="F70" s="258"/>
      <c r="G70" s="258"/>
      <c r="H70" s="258"/>
      <c r="I70" s="258"/>
      <c r="J70" s="258"/>
      <c r="K70" s="259"/>
    </row>
    <row r="71" spans="2:11" ht="18.75" customHeight="1">
      <c r="B71" s="259"/>
      <c r="C71" s="259"/>
      <c r="D71" s="259"/>
      <c r="E71" s="259"/>
      <c r="F71" s="259"/>
      <c r="G71" s="259"/>
      <c r="H71" s="259"/>
      <c r="I71" s="259"/>
      <c r="J71" s="259"/>
      <c r="K71" s="259"/>
    </row>
    <row r="72" spans="2:11" ht="7.5" customHeight="1">
      <c r="B72" s="260"/>
      <c r="C72" s="261"/>
      <c r="D72" s="261"/>
      <c r="E72" s="261"/>
      <c r="F72" s="261"/>
      <c r="G72" s="261"/>
      <c r="H72" s="261"/>
      <c r="I72" s="261"/>
      <c r="J72" s="261"/>
      <c r="K72" s="262"/>
    </row>
    <row r="73" spans="2:11" ht="45" customHeight="1">
      <c r="B73" s="263"/>
      <c r="C73" s="369" t="s">
        <v>98</v>
      </c>
      <c r="D73" s="369"/>
      <c r="E73" s="369"/>
      <c r="F73" s="369"/>
      <c r="G73" s="369"/>
      <c r="H73" s="369"/>
      <c r="I73" s="369"/>
      <c r="J73" s="369"/>
      <c r="K73" s="264"/>
    </row>
    <row r="74" spans="2:11" ht="17.25" customHeight="1">
      <c r="B74" s="263"/>
      <c r="C74" s="265" t="s">
        <v>1845</v>
      </c>
      <c r="D74" s="265"/>
      <c r="E74" s="265"/>
      <c r="F74" s="265" t="s">
        <v>1846</v>
      </c>
      <c r="G74" s="266"/>
      <c r="H74" s="265" t="s">
        <v>136</v>
      </c>
      <c r="I74" s="265" t="s">
        <v>56</v>
      </c>
      <c r="J74" s="265" t="s">
        <v>1847</v>
      </c>
      <c r="K74" s="264"/>
    </row>
    <row r="75" spans="2:11" ht="17.25" customHeight="1">
      <c r="B75" s="263"/>
      <c r="C75" s="267" t="s">
        <v>1848</v>
      </c>
      <c r="D75" s="267"/>
      <c r="E75" s="267"/>
      <c r="F75" s="268" t="s">
        <v>1849</v>
      </c>
      <c r="G75" s="269"/>
      <c r="H75" s="267"/>
      <c r="I75" s="267"/>
      <c r="J75" s="267" t="s">
        <v>1850</v>
      </c>
      <c r="K75" s="264"/>
    </row>
    <row r="76" spans="2:11" ht="5.25" customHeight="1">
      <c r="B76" s="263"/>
      <c r="C76" s="270"/>
      <c r="D76" s="270"/>
      <c r="E76" s="270"/>
      <c r="F76" s="270"/>
      <c r="G76" s="271"/>
      <c r="H76" s="270"/>
      <c r="I76" s="270"/>
      <c r="J76" s="270"/>
      <c r="K76" s="264"/>
    </row>
    <row r="77" spans="2:11" ht="15" customHeight="1">
      <c r="B77" s="263"/>
      <c r="C77" s="253" t="s">
        <v>52</v>
      </c>
      <c r="D77" s="270"/>
      <c r="E77" s="270"/>
      <c r="F77" s="272" t="s">
        <v>1851</v>
      </c>
      <c r="G77" s="271"/>
      <c r="H77" s="253" t="s">
        <v>1852</v>
      </c>
      <c r="I77" s="253" t="s">
        <v>1853</v>
      </c>
      <c r="J77" s="253">
        <v>20</v>
      </c>
      <c r="K77" s="264"/>
    </row>
    <row r="78" spans="2:11" ht="15" customHeight="1">
      <c r="B78" s="263"/>
      <c r="C78" s="253" t="s">
        <v>1854</v>
      </c>
      <c r="D78" s="253"/>
      <c r="E78" s="253"/>
      <c r="F78" s="272" t="s">
        <v>1851</v>
      </c>
      <c r="G78" s="271"/>
      <c r="H78" s="253" t="s">
        <v>1855</v>
      </c>
      <c r="I78" s="253" t="s">
        <v>1853</v>
      </c>
      <c r="J78" s="253">
        <v>120</v>
      </c>
      <c r="K78" s="264"/>
    </row>
    <row r="79" spans="2:11" ht="15" customHeight="1">
      <c r="B79" s="273"/>
      <c r="C79" s="253" t="s">
        <v>1856</v>
      </c>
      <c r="D79" s="253"/>
      <c r="E79" s="253"/>
      <c r="F79" s="272" t="s">
        <v>1857</v>
      </c>
      <c r="G79" s="271"/>
      <c r="H79" s="253" t="s">
        <v>1858</v>
      </c>
      <c r="I79" s="253" t="s">
        <v>1853</v>
      </c>
      <c r="J79" s="253">
        <v>50</v>
      </c>
      <c r="K79" s="264"/>
    </row>
    <row r="80" spans="2:11" ht="15" customHeight="1">
      <c r="B80" s="273"/>
      <c r="C80" s="253" t="s">
        <v>1859</v>
      </c>
      <c r="D80" s="253"/>
      <c r="E80" s="253"/>
      <c r="F80" s="272" t="s">
        <v>1851</v>
      </c>
      <c r="G80" s="271"/>
      <c r="H80" s="253" t="s">
        <v>1860</v>
      </c>
      <c r="I80" s="253" t="s">
        <v>1861</v>
      </c>
      <c r="J80" s="253"/>
      <c r="K80" s="264"/>
    </row>
    <row r="81" spans="2:11" ht="15" customHeight="1">
      <c r="B81" s="273"/>
      <c r="C81" s="274" t="s">
        <v>1862</v>
      </c>
      <c r="D81" s="274"/>
      <c r="E81" s="274"/>
      <c r="F81" s="275" t="s">
        <v>1857</v>
      </c>
      <c r="G81" s="274"/>
      <c r="H81" s="274" t="s">
        <v>1863</v>
      </c>
      <c r="I81" s="274" t="s">
        <v>1853</v>
      </c>
      <c r="J81" s="274">
        <v>15</v>
      </c>
      <c r="K81" s="264"/>
    </row>
    <row r="82" spans="2:11" ht="15" customHeight="1">
      <c r="B82" s="273"/>
      <c r="C82" s="274" t="s">
        <v>1864</v>
      </c>
      <c r="D82" s="274"/>
      <c r="E82" s="274"/>
      <c r="F82" s="275" t="s">
        <v>1857</v>
      </c>
      <c r="G82" s="274"/>
      <c r="H82" s="274" t="s">
        <v>1865</v>
      </c>
      <c r="I82" s="274" t="s">
        <v>1853</v>
      </c>
      <c r="J82" s="274">
        <v>15</v>
      </c>
      <c r="K82" s="264"/>
    </row>
    <row r="83" spans="2:11" ht="15" customHeight="1">
      <c r="B83" s="273"/>
      <c r="C83" s="274" t="s">
        <v>1866</v>
      </c>
      <c r="D83" s="274"/>
      <c r="E83" s="274"/>
      <c r="F83" s="275" t="s">
        <v>1857</v>
      </c>
      <c r="G83" s="274"/>
      <c r="H83" s="274" t="s">
        <v>1867</v>
      </c>
      <c r="I83" s="274" t="s">
        <v>1853</v>
      </c>
      <c r="J83" s="274">
        <v>20</v>
      </c>
      <c r="K83" s="264"/>
    </row>
    <row r="84" spans="2:11" ht="15" customHeight="1">
      <c r="B84" s="273"/>
      <c r="C84" s="274" t="s">
        <v>1868</v>
      </c>
      <c r="D84" s="274"/>
      <c r="E84" s="274"/>
      <c r="F84" s="275" t="s">
        <v>1857</v>
      </c>
      <c r="G84" s="274"/>
      <c r="H84" s="274" t="s">
        <v>1869</v>
      </c>
      <c r="I84" s="274" t="s">
        <v>1853</v>
      </c>
      <c r="J84" s="274">
        <v>20</v>
      </c>
      <c r="K84" s="264"/>
    </row>
    <row r="85" spans="2:11" ht="15" customHeight="1">
      <c r="B85" s="273"/>
      <c r="C85" s="253" t="s">
        <v>1870</v>
      </c>
      <c r="D85" s="253"/>
      <c r="E85" s="253"/>
      <c r="F85" s="272" t="s">
        <v>1857</v>
      </c>
      <c r="G85" s="271"/>
      <c r="H85" s="253" t="s">
        <v>1871</v>
      </c>
      <c r="I85" s="253" t="s">
        <v>1853</v>
      </c>
      <c r="J85" s="253">
        <v>50</v>
      </c>
      <c r="K85" s="264"/>
    </row>
    <row r="86" spans="2:11" ht="15" customHeight="1">
      <c r="B86" s="273"/>
      <c r="C86" s="253" t="s">
        <v>1872</v>
      </c>
      <c r="D86" s="253"/>
      <c r="E86" s="253"/>
      <c r="F86" s="272" t="s">
        <v>1857</v>
      </c>
      <c r="G86" s="271"/>
      <c r="H86" s="253" t="s">
        <v>1873</v>
      </c>
      <c r="I86" s="253" t="s">
        <v>1853</v>
      </c>
      <c r="J86" s="253">
        <v>20</v>
      </c>
      <c r="K86" s="264"/>
    </row>
    <row r="87" spans="2:11" ht="15" customHeight="1">
      <c r="B87" s="273"/>
      <c r="C87" s="253" t="s">
        <v>1874</v>
      </c>
      <c r="D87" s="253"/>
      <c r="E87" s="253"/>
      <c r="F87" s="272" t="s">
        <v>1857</v>
      </c>
      <c r="G87" s="271"/>
      <c r="H87" s="253" t="s">
        <v>1875</v>
      </c>
      <c r="I87" s="253" t="s">
        <v>1853</v>
      </c>
      <c r="J87" s="253">
        <v>20</v>
      </c>
      <c r="K87" s="264"/>
    </row>
    <row r="88" spans="2:11" ht="15" customHeight="1">
      <c r="B88" s="273"/>
      <c r="C88" s="253" t="s">
        <v>1876</v>
      </c>
      <c r="D88" s="253"/>
      <c r="E88" s="253"/>
      <c r="F88" s="272" t="s">
        <v>1857</v>
      </c>
      <c r="G88" s="271"/>
      <c r="H88" s="253" t="s">
        <v>1877</v>
      </c>
      <c r="I88" s="253" t="s">
        <v>1853</v>
      </c>
      <c r="J88" s="253">
        <v>50</v>
      </c>
      <c r="K88" s="264"/>
    </row>
    <row r="89" spans="2:11" ht="15" customHeight="1">
      <c r="B89" s="273"/>
      <c r="C89" s="253" t="s">
        <v>1878</v>
      </c>
      <c r="D89" s="253"/>
      <c r="E89" s="253"/>
      <c r="F89" s="272" t="s">
        <v>1857</v>
      </c>
      <c r="G89" s="271"/>
      <c r="H89" s="253" t="s">
        <v>1878</v>
      </c>
      <c r="I89" s="253" t="s">
        <v>1853</v>
      </c>
      <c r="J89" s="253">
        <v>50</v>
      </c>
      <c r="K89" s="264"/>
    </row>
    <row r="90" spans="2:11" ht="15" customHeight="1">
      <c r="B90" s="273"/>
      <c r="C90" s="253" t="s">
        <v>141</v>
      </c>
      <c r="D90" s="253"/>
      <c r="E90" s="253"/>
      <c r="F90" s="272" t="s">
        <v>1857</v>
      </c>
      <c r="G90" s="271"/>
      <c r="H90" s="253" t="s">
        <v>1879</v>
      </c>
      <c r="I90" s="253" t="s">
        <v>1853</v>
      </c>
      <c r="J90" s="253">
        <v>255</v>
      </c>
      <c r="K90" s="264"/>
    </row>
    <row r="91" spans="2:11" ht="15" customHeight="1">
      <c r="B91" s="273"/>
      <c r="C91" s="253" t="s">
        <v>1880</v>
      </c>
      <c r="D91" s="253"/>
      <c r="E91" s="253"/>
      <c r="F91" s="272" t="s">
        <v>1851</v>
      </c>
      <c r="G91" s="271"/>
      <c r="H91" s="253" t="s">
        <v>1881</v>
      </c>
      <c r="I91" s="253" t="s">
        <v>1882</v>
      </c>
      <c r="J91" s="253"/>
      <c r="K91" s="264"/>
    </row>
    <row r="92" spans="2:11" ht="15" customHeight="1">
      <c r="B92" s="273"/>
      <c r="C92" s="253" t="s">
        <v>1883</v>
      </c>
      <c r="D92" s="253"/>
      <c r="E92" s="253"/>
      <c r="F92" s="272" t="s">
        <v>1851</v>
      </c>
      <c r="G92" s="271"/>
      <c r="H92" s="253" t="s">
        <v>1884</v>
      </c>
      <c r="I92" s="253" t="s">
        <v>1885</v>
      </c>
      <c r="J92" s="253"/>
      <c r="K92" s="264"/>
    </row>
    <row r="93" spans="2:11" ht="15" customHeight="1">
      <c r="B93" s="273"/>
      <c r="C93" s="253" t="s">
        <v>1886</v>
      </c>
      <c r="D93" s="253"/>
      <c r="E93" s="253"/>
      <c r="F93" s="272" t="s">
        <v>1851</v>
      </c>
      <c r="G93" s="271"/>
      <c r="H93" s="253" t="s">
        <v>1886</v>
      </c>
      <c r="I93" s="253" t="s">
        <v>1885</v>
      </c>
      <c r="J93" s="253"/>
      <c r="K93" s="264"/>
    </row>
    <row r="94" spans="2:11" ht="15" customHeight="1">
      <c r="B94" s="273"/>
      <c r="C94" s="253" t="s">
        <v>37</v>
      </c>
      <c r="D94" s="253"/>
      <c r="E94" s="253"/>
      <c r="F94" s="272" t="s">
        <v>1851</v>
      </c>
      <c r="G94" s="271"/>
      <c r="H94" s="253" t="s">
        <v>1887</v>
      </c>
      <c r="I94" s="253" t="s">
        <v>1885</v>
      </c>
      <c r="J94" s="253"/>
      <c r="K94" s="264"/>
    </row>
    <row r="95" spans="2:11" ht="15" customHeight="1">
      <c r="B95" s="273"/>
      <c r="C95" s="253" t="s">
        <v>47</v>
      </c>
      <c r="D95" s="253"/>
      <c r="E95" s="253"/>
      <c r="F95" s="272" t="s">
        <v>1851</v>
      </c>
      <c r="G95" s="271"/>
      <c r="H95" s="253" t="s">
        <v>1888</v>
      </c>
      <c r="I95" s="253" t="s">
        <v>1885</v>
      </c>
      <c r="J95" s="253"/>
      <c r="K95" s="264"/>
    </row>
    <row r="96" spans="2:11" ht="15" customHeight="1">
      <c r="B96" s="276"/>
      <c r="C96" s="277"/>
      <c r="D96" s="277"/>
      <c r="E96" s="277"/>
      <c r="F96" s="277"/>
      <c r="G96" s="277"/>
      <c r="H96" s="277"/>
      <c r="I96" s="277"/>
      <c r="J96" s="277"/>
      <c r="K96" s="278"/>
    </row>
    <row r="97" spans="2:11" ht="18.75" customHeight="1">
      <c r="B97" s="279"/>
      <c r="C97" s="280"/>
      <c r="D97" s="280"/>
      <c r="E97" s="280"/>
      <c r="F97" s="280"/>
      <c r="G97" s="280"/>
      <c r="H97" s="280"/>
      <c r="I97" s="280"/>
      <c r="J97" s="280"/>
      <c r="K97" s="279"/>
    </row>
    <row r="98" spans="2:11" ht="18.75" customHeight="1">
      <c r="B98" s="259"/>
      <c r="C98" s="259"/>
      <c r="D98" s="259"/>
      <c r="E98" s="259"/>
      <c r="F98" s="259"/>
      <c r="G98" s="259"/>
      <c r="H98" s="259"/>
      <c r="I98" s="259"/>
      <c r="J98" s="259"/>
      <c r="K98" s="259"/>
    </row>
    <row r="99" spans="2:11" ht="7.5" customHeight="1">
      <c r="B99" s="260"/>
      <c r="C99" s="261"/>
      <c r="D99" s="261"/>
      <c r="E99" s="261"/>
      <c r="F99" s="261"/>
      <c r="G99" s="261"/>
      <c r="H99" s="261"/>
      <c r="I99" s="261"/>
      <c r="J99" s="261"/>
      <c r="K99" s="262"/>
    </row>
    <row r="100" spans="2:11" ht="45" customHeight="1">
      <c r="B100" s="263"/>
      <c r="C100" s="369" t="s">
        <v>1889</v>
      </c>
      <c r="D100" s="369"/>
      <c r="E100" s="369"/>
      <c r="F100" s="369"/>
      <c r="G100" s="369"/>
      <c r="H100" s="369"/>
      <c r="I100" s="369"/>
      <c r="J100" s="369"/>
      <c r="K100" s="264"/>
    </row>
    <row r="101" spans="2:11" ht="17.25" customHeight="1">
      <c r="B101" s="263"/>
      <c r="C101" s="265" t="s">
        <v>1845</v>
      </c>
      <c r="D101" s="265"/>
      <c r="E101" s="265"/>
      <c r="F101" s="265" t="s">
        <v>1846</v>
      </c>
      <c r="G101" s="266"/>
      <c r="H101" s="265" t="s">
        <v>136</v>
      </c>
      <c r="I101" s="265" t="s">
        <v>56</v>
      </c>
      <c r="J101" s="265" t="s">
        <v>1847</v>
      </c>
      <c r="K101" s="264"/>
    </row>
    <row r="102" spans="2:11" ht="17.25" customHeight="1">
      <c r="B102" s="263"/>
      <c r="C102" s="267" t="s">
        <v>1848</v>
      </c>
      <c r="D102" s="267"/>
      <c r="E102" s="267"/>
      <c r="F102" s="268" t="s">
        <v>1849</v>
      </c>
      <c r="G102" s="269"/>
      <c r="H102" s="267"/>
      <c r="I102" s="267"/>
      <c r="J102" s="267" t="s">
        <v>1850</v>
      </c>
      <c r="K102" s="264"/>
    </row>
    <row r="103" spans="2:11" ht="5.25" customHeight="1">
      <c r="B103" s="263"/>
      <c r="C103" s="265"/>
      <c r="D103" s="265"/>
      <c r="E103" s="265"/>
      <c r="F103" s="265"/>
      <c r="G103" s="281"/>
      <c r="H103" s="265"/>
      <c r="I103" s="265"/>
      <c r="J103" s="265"/>
      <c r="K103" s="264"/>
    </row>
    <row r="104" spans="2:11" ht="15" customHeight="1">
      <c r="B104" s="263"/>
      <c r="C104" s="253" t="s">
        <v>52</v>
      </c>
      <c r="D104" s="270"/>
      <c r="E104" s="270"/>
      <c r="F104" s="272" t="s">
        <v>1851</v>
      </c>
      <c r="G104" s="281"/>
      <c r="H104" s="253" t="s">
        <v>1890</v>
      </c>
      <c r="I104" s="253" t="s">
        <v>1853</v>
      </c>
      <c r="J104" s="253">
        <v>20</v>
      </c>
      <c r="K104" s="264"/>
    </row>
    <row r="105" spans="2:11" ht="15" customHeight="1">
      <c r="B105" s="263"/>
      <c r="C105" s="253" t="s">
        <v>1854</v>
      </c>
      <c r="D105" s="253"/>
      <c r="E105" s="253"/>
      <c r="F105" s="272" t="s">
        <v>1851</v>
      </c>
      <c r="G105" s="253"/>
      <c r="H105" s="253" t="s">
        <v>1890</v>
      </c>
      <c r="I105" s="253" t="s">
        <v>1853</v>
      </c>
      <c r="J105" s="253">
        <v>120</v>
      </c>
      <c r="K105" s="264"/>
    </row>
    <row r="106" spans="2:11" ht="15" customHeight="1">
      <c r="B106" s="273"/>
      <c r="C106" s="253" t="s">
        <v>1856</v>
      </c>
      <c r="D106" s="253"/>
      <c r="E106" s="253"/>
      <c r="F106" s="272" t="s">
        <v>1857</v>
      </c>
      <c r="G106" s="253"/>
      <c r="H106" s="253" t="s">
        <v>1890</v>
      </c>
      <c r="I106" s="253" t="s">
        <v>1853</v>
      </c>
      <c r="J106" s="253">
        <v>50</v>
      </c>
      <c r="K106" s="264"/>
    </row>
    <row r="107" spans="2:11" ht="15" customHeight="1">
      <c r="B107" s="273"/>
      <c r="C107" s="253" t="s">
        <v>1859</v>
      </c>
      <c r="D107" s="253"/>
      <c r="E107" s="253"/>
      <c r="F107" s="272" t="s">
        <v>1851</v>
      </c>
      <c r="G107" s="253"/>
      <c r="H107" s="253" t="s">
        <v>1890</v>
      </c>
      <c r="I107" s="253" t="s">
        <v>1861</v>
      </c>
      <c r="J107" s="253"/>
      <c r="K107" s="264"/>
    </row>
    <row r="108" spans="2:11" ht="15" customHeight="1">
      <c r="B108" s="273"/>
      <c r="C108" s="253" t="s">
        <v>1870</v>
      </c>
      <c r="D108" s="253"/>
      <c r="E108" s="253"/>
      <c r="F108" s="272" t="s">
        <v>1857</v>
      </c>
      <c r="G108" s="253"/>
      <c r="H108" s="253" t="s">
        <v>1890</v>
      </c>
      <c r="I108" s="253" t="s">
        <v>1853</v>
      </c>
      <c r="J108" s="253">
        <v>50</v>
      </c>
      <c r="K108" s="264"/>
    </row>
    <row r="109" spans="2:11" ht="15" customHeight="1">
      <c r="B109" s="273"/>
      <c r="C109" s="253" t="s">
        <v>1878</v>
      </c>
      <c r="D109" s="253"/>
      <c r="E109" s="253"/>
      <c r="F109" s="272" t="s">
        <v>1857</v>
      </c>
      <c r="G109" s="253"/>
      <c r="H109" s="253" t="s">
        <v>1890</v>
      </c>
      <c r="I109" s="253" t="s">
        <v>1853</v>
      </c>
      <c r="J109" s="253">
        <v>50</v>
      </c>
      <c r="K109" s="264"/>
    </row>
    <row r="110" spans="2:11" ht="15" customHeight="1">
      <c r="B110" s="273"/>
      <c r="C110" s="253" t="s">
        <v>1876</v>
      </c>
      <c r="D110" s="253"/>
      <c r="E110" s="253"/>
      <c r="F110" s="272" t="s">
        <v>1857</v>
      </c>
      <c r="G110" s="253"/>
      <c r="H110" s="253" t="s">
        <v>1890</v>
      </c>
      <c r="I110" s="253" t="s">
        <v>1853</v>
      </c>
      <c r="J110" s="253">
        <v>50</v>
      </c>
      <c r="K110" s="264"/>
    </row>
    <row r="111" spans="2:11" ht="15" customHeight="1">
      <c r="B111" s="273"/>
      <c r="C111" s="253" t="s">
        <v>52</v>
      </c>
      <c r="D111" s="253"/>
      <c r="E111" s="253"/>
      <c r="F111" s="272" t="s">
        <v>1851</v>
      </c>
      <c r="G111" s="253"/>
      <c r="H111" s="253" t="s">
        <v>1891</v>
      </c>
      <c r="I111" s="253" t="s">
        <v>1853</v>
      </c>
      <c r="J111" s="253">
        <v>20</v>
      </c>
      <c r="K111" s="264"/>
    </row>
    <row r="112" spans="2:11" ht="15" customHeight="1">
      <c r="B112" s="273"/>
      <c r="C112" s="253" t="s">
        <v>1892</v>
      </c>
      <c r="D112" s="253"/>
      <c r="E112" s="253"/>
      <c r="F112" s="272" t="s">
        <v>1851</v>
      </c>
      <c r="G112" s="253"/>
      <c r="H112" s="253" t="s">
        <v>1893</v>
      </c>
      <c r="I112" s="253" t="s">
        <v>1853</v>
      </c>
      <c r="J112" s="253">
        <v>120</v>
      </c>
      <c r="K112" s="264"/>
    </row>
    <row r="113" spans="2:11" ht="15" customHeight="1">
      <c r="B113" s="273"/>
      <c r="C113" s="253" t="s">
        <v>37</v>
      </c>
      <c r="D113" s="253"/>
      <c r="E113" s="253"/>
      <c r="F113" s="272" t="s">
        <v>1851</v>
      </c>
      <c r="G113" s="253"/>
      <c r="H113" s="253" t="s">
        <v>1894</v>
      </c>
      <c r="I113" s="253" t="s">
        <v>1885</v>
      </c>
      <c r="J113" s="253"/>
      <c r="K113" s="264"/>
    </row>
    <row r="114" spans="2:11" ht="15" customHeight="1">
      <c r="B114" s="273"/>
      <c r="C114" s="253" t="s">
        <v>47</v>
      </c>
      <c r="D114" s="253"/>
      <c r="E114" s="253"/>
      <c r="F114" s="272" t="s">
        <v>1851</v>
      </c>
      <c r="G114" s="253"/>
      <c r="H114" s="253" t="s">
        <v>1895</v>
      </c>
      <c r="I114" s="253" t="s">
        <v>1885</v>
      </c>
      <c r="J114" s="253"/>
      <c r="K114" s="264"/>
    </row>
    <row r="115" spans="2:11" ht="15" customHeight="1">
      <c r="B115" s="273"/>
      <c r="C115" s="253" t="s">
        <v>56</v>
      </c>
      <c r="D115" s="253"/>
      <c r="E115" s="253"/>
      <c r="F115" s="272" t="s">
        <v>1851</v>
      </c>
      <c r="G115" s="253"/>
      <c r="H115" s="253" t="s">
        <v>1896</v>
      </c>
      <c r="I115" s="253" t="s">
        <v>1897</v>
      </c>
      <c r="J115" s="253"/>
      <c r="K115" s="264"/>
    </row>
    <row r="116" spans="2:11" ht="15" customHeight="1">
      <c r="B116" s="276"/>
      <c r="C116" s="282"/>
      <c r="D116" s="282"/>
      <c r="E116" s="282"/>
      <c r="F116" s="282"/>
      <c r="G116" s="282"/>
      <c r="H116" s="282"/>
      <c r="I116" s="282"/>
      <c r="J116" s="282"/>
      <c r="K116" s="278"/>
    </row>
    <row r="117" spans="2:11" ht="18.75" customHeight="1">
      <c r="B117" s="283"/>
      <c r="C117" s="249"/>
      <c r="D117" s="249"/>
      <c r="E117" s="249"/>
      <c r="F117" s="284"/>
      <c r="G117" s="249"/>
      <c r="H117" s="249"/>
      <c r="I117" s="249"/>
      <c r="J117" s="249"/>
      <c r="K117" s="283"/>
    </row>
    <row r="118" spans="2:11" ht="18.75" customHeight="1">
      <c r="B118" s="259"/>
      <c r="C118" s="259"/>
      <c r="D118" s="259"/>
      <c r="E118" s="259"/>
      <c r="F118" s="259"/>
      <c r="G118" s="259"/>
      <c r="H118" s="259"/>
      <c r="I118" s="259"/>
      <c r="J118" s="259"/>
      <c r="K118" s="259"/>
    </row>
    <row r="119" spans="2:11" ht="7.5" customHeight="1">
      <c r="B119" s="285"/>
      <c r="C119" s="286"/>
      <c r="D119" s="286"/>
      <c r="E119" s="286"/>
      <c r="F119" s="286"/>
      <c r="G119" s="286"/>
      <c r="H119" s="286"/>
      <c r="I119" s="286"/>
      <c r="J119" s="286"/>
      <c r="K119" s="287"/>
    </row>
    <row r="120" spans="2:11" ht="45" customHeight="1">
      <c r="B120" s="288"/>
      <c r="C120" s="368" t="s">
        <v>1898</v>
      </c>
      <c r="D120" s="368"/>
      <c r="E120" s="368"/>
      <c r="F120" s="368"/>
      <c r="G120" s="368"/>
      <c r="H120" s="368"/>
      <c r="I120" s="368"/>
      <c r="J120" s="368"/>
      <c r="K120" s="289"/>
    </row>
    <row r="121" spans="2:11" ht="17.25" customHeight="1">
      <c r="B121" s="290"/>
      <c r="C121" s="265" t="s">
        <v>1845</v>
      </c>
      <c r="D121" s="265"/>
      <c r="E121" s="265"/>
      <c r="F121" s="265" t="s">
        <v>1846</v>
      </c>
      <c r="G121" s="266"/>
      <c r="H121" s="265" t="s">
        <v>136</v>
      </c>
      <c r="I121" s="265" t="s">
        <v>56</v>
      </c>
      <c r="J121" s="265" t="s">
        <v>1847</v>
      </c>
      <c r="K121" s="291"/>
    </row>
    <row r="122" spans="2:11" ht="17.25" customHeight="1">
      <c r="B122" s="290"/>
      <c r="C122" s="267" t="s">
        <v>1848</v>
      </c>
      <c r="D122" s="267"/>
      <c r="E122" s="267"/>
      <c r="F122" s="268" t="s">
        <v>1849</v>
      </c>
      <c r="G122" s="269"/>
      <c r="H122" s="267"/>
      <c r="I122" s="267"/>
      <c r="J122" s="267" t="s">
        <v>1850</v>
      </c>
      <c r="K122" s="291"/>
    </row>
    <row r="123" spans="2:11" ht="5.25" customHeight="1">
      <c r="B123" s="292"/>
      <c r="C123" s="270"/>
      <c r="D123" s="270"/>
      <c r="E123" s="270"/>
      <c r="F123" s="270"/>
      <c r="G123" s="253"/>
      <c r="H123" s="270"/>
      <c r="I123" s="270"/>
      <c r="J123" s="270"/>
      <c r="K123" s="293"/>
    </row>
    <row r="124" spans="2:11" ht="15" customHeight="1">
      <c r="B124" s="292"/>
      <c r="C124" s="253" t="s">
        <v>1854</v>
      </c>
      <c r="D124" s="270"/>
      <c r="E124" s="270"/>
      <c r="F124" s="272" t="s">
        <v>1851</v>
      </c>
      <c r="G124" s="253"/>
      <c r="H124" s="253" t="s">
        <v>1890</v>
      </c>
      <c r="I124" s="253" t="s">
        <v>1853</v>
      </c>
      <c r="J124" s="253">
        <v>120</v>
      </c>
      <c r="K124" s="294"/>
    </row>
    <row r="125" spans="2:11" ht="15" customHeight="1">
      <c r="B125" s="292"/>
      <c r="C125" s="253" t="s">
        <v>1899</v>
      </c>
      <c r="D125" s="253"/>
      <c r="E125" s="253"/>
      <c r="F125" s="272" t="s">
        <v>1851</v>
      </c>
      <c r="G125" s="253"/>
      <c r="H125" s="253" t="s">
        <v>1900</v>
      </c>
      <c r="I125" s="253" t="s">
        <v>1853</v>
      </c>
      <c r="J125" s="253" t="s">
        <v>1901</v>
      </c>
      <c r="K125" s="294"/>
    </row>
    <row r="126" spans="2:11" ht="15" customHeight="1">
      <c r="B126" s="292"/>
      <c r="C126" s="253" t="s">
        <v>1800</v>
      </c>
      <c r="D126" s="253"/>
      <c r="E126" s="253"/>
      <c r="F126" s="272" t="s">
        <v>1851</v>
      </c>
      <c r="G126" s="253"/>
      <c r="H126" s="253" t="s">
        <v>1902</v>
      </c>
      <c r="I126" s="253" t="s">
        <v>1853</v>
      </c>
      <c r="J126" s="253" t="s">
        <v>1901</v>
      </c>
      <c r="K126" s="294"/>
    </row>
    <row r="127" spans="2:11" ht="15" customHeight="1">
      <c r="B127" s="292"/>
      <c r="C127" s="253" t="s">
        <v>1862</v>
      </c>
      <c r="D127" s="253"/>
      <c r="E127" s="253"/>
      <c r="F127" s="272" t="s">
        <v>1857</v>
      </c>
      <c r="G127" s="253"/>
      <c r="H127" s="253" t="s">
        <v>1863</v>
      </c>
      <c r="I127" s="253" t="s">
        <v>1853</v>
      </c>
      <c r="J127" s="253">
        <v>15</v>
      </c>
      <c r="K127" s="294"/>
    </row>
    <row r="128" spans="2:11" ht="15" customHeight="1">
      <c r="B128" s="292"/>
      <c r="C128" s="274" t="s">
        <v>1864</v>
      </c>
      <c r="D128" s="274"/>
      <c r="E128" s="274"/>
      <c r="F128" s="275" t="s">
        <v>1857</v>
      </c>
      <c r="G128" s="274"/>
      <c r="H128" s="274" t="s">
        <v>1865</v>
      </c>
      <c r="I128" s="274" t="s">
        <v>1853</v>
      </c>
      <c r="J128" s="274">
        <v>15</v>
      </c>
      <c r="K128" s="294"/>
    </row>
    <row r="129" spans="2:11" ht="15" customHeight="1">
      <c r="B129" s="292"/>
      <c r="C129" s="274" t="s">
        <v>1866</v>
      </c>
      <c r="D129" s="274"/>
      <c r="E129" s="274"/>
      <c r="F129" s="275" t="s">
        <v>1857</v>
      </c>
      <c r="G129" s="274"/>
      <c r="H129" s="274" t="s">
        <v>1867</v>
      </c>
      <c r="I129" s="274" t="s">
        <v>1853</v>
      </c>
      <c r="J129" s="274">
        <v>20</v>
      </c>
      <c r="K129" s="294"/>
    </row>
    <row r="130" spans="2:11" ht="15" customHeight="1">
      <c r="B130" s="292"/>
      <c r="C130" s="274" t="s">
        <v>1868</v>
      </c>
      <c r="D130" s="274"/>
      <c r="E130" s="274"/>
      <c r="F130" s="275" t="s">
        <v>1857</v>
      </c>
      <c r="G130" s="274"/>
      <c r="H130" s="274" t="s">
        <v>1869</v>
      </c>
      <c r="I130" s="274" t="s">
        <v>1853</v>
      </c>
      <c r="J130" s="274">
        <v>20</v>
      </c>
      <c r="K130" s="294"/>
    </row>
    <row r="131" spans="2:11" ht="15" customHeight="1">
      <c r="B131" s="292"/>
      <c r="C131" s="253" t="s">
        <v>1856</v>
      </c>
      <c r="D131" s="253"/>
      <c r="E131" s="253"/>
      <c r="F131" s="272" t="s">
        <v>1857</v>
      </c>
      <c r="G131" s="253"/>
      <c r="H131" s="253" t="s">
        <v>1890</v>
      </c>
      <c r="I131" s="253" t="s">
        <v>1853</v>
      </c>
      <c r="J131" s="253">
        <v>50</v>
      </c>
      <c r="K131" s="294"/>
    </row>
    <row r="132" spans="2:11" ht="15" customHeight="1">
      <c r="B132" s="292"/>
      <c r="C132" s="253" t="s">
        <v>1870</v>
      </c>
      <c r="D132" s="253"/>
      <c r="E132" s="253"/>
      <c r="F132" s="272" t="s">
        <v>1857</v>
      </c>
      <c r="G132" s="253"/>
      <c r="H132" s="253" t="s">
        <v>1890</v>
      </c>
      <c r="I132" s="253" t="s">
        <v>1853</v>
      </c>
      <c r="J132" s="253">
        <v>50</v>
      </c>
      <c r="K132" s="294"/>
    </row>
    <row r="133" spans="2:11" ht="15" customHeight="1">
      <c r="B133" s="292"/>
      <c r="C133" s="253" t="s">
        <v>1876</v>
      </c>
      <c r="D133" s="253"/>
      <c r="E133" s="253"/>
      <c r="F133" s="272" t="s">
        <v>1857</v>
      </c>
      <c r="G133" s="253"/>
      <c r="H133" s="253" t="s">
        <v>1890</v>
      </c>
      <c r="I133" s="253" t="s">
        <v>1853</v>
      </c>
      <c r="J133" s="253">
        <v>50</v>
      </c>
      <c r="K133" s="294"/>
    </row>
    <row r="134" spans="2:11" ht="15" customHeight="1">
      <c r="B134" s="292"/>
      <c r="C134" s="253" t="s">
        <v>1878</v>
      </c>
      <c r="D134" s="253"/>
      <c r="E134" s="253"/>
      <c r="F134" s="272" t="s">
        <v>1857</v>
      </c>
      <c r="G134" s="253"/>
      <c r="H134" s="253" t="s">
        <v>1890</v>
      </c>
      <c r="I134" s="253" t="s">
        <v>1853</v>
      </c>
      <c r="J134" s="253">
        <v>50</v>
      </c>
      <c r="K134" s="294"/>
    </row>
    <row r="135" spans="2:11" ht="15" customHeight="1">
      <c r="B135" s="292"/>
      <c r="C135" s="253" t="s">
        <v>141</v>
      </c>
      <c r="D135" s="253"/>
      <c r="E135" s="253"/>
      <c r="F135" s="272" t="s">
        <v>1857</v>
      </c>
      <c r="G135" s="253"/>
      <c r="H135" s="253" t="s">
        <v>1903</v>
      </c>
      <c r="I135" s="253" t="s">
        <v>1853</v>
      </c>
      <c r="J135" s="253">
        <v>255</v>
      </c>
      <c r="K135" s="294"/>
    </row>
    <row r="136" spans="2:11" ht="15" customHeight="1">
      <c r="B136" s="292"/>
      <c r="C136" s="253" t="s">
        <v>1880</v>
      </c>
      <c r="D136" s="253"/>
      <c r="E136" s="253"/>
      <c r="F136" s="272" t="s">
        <v>1851</v>
      </c>
      <c r="G136" s="253"/>
      <c r="H136" s="253" t="s">
        <v>1904</v>
      </c>
      <c r="I136" s="253" t="s">
        <v>1882</v>
      </c>
      <c r="J136" s="253"/>
      <c r="K136" s="294"/>
    </row>
    <row r="137" spans="2:11" ht="15" customHeight="1">
      <c r="B137" s="292"/>
      <c r="C137" s="253" t="s">
        <v>1883</v>
      </c>
      <c r="D137" s="253"/>
      <c r="E137" s="253"/>
      <c r="F137" s="272" t="s">
        <v>1851</v>
      </c>
      <c r="G137" s="253"/>
      <c r="H137" s="253" t="s">
        <v>1905</v>
      </c>
      <c r="I137" s="253" t="s">
        <v>1885</v>
      </c>
      <c r="J137" s="253"/>
      <c r="K137" s="294"/>
    </row>
    <row r="138" spans="2:11" ht="15" customHeight="1">
      <c r="B138" s="292"/>
      <c r="C138" s="253" t="s">
        <v>1886</v>
      </c>
      <c r="D138" s="253"/>
      <c r="E138" s="253"/>
      <c r="F138" s="272" t="s">
        <v>1851</v>
      </c>
      <c r="G138" s="253"/>
      <c r="H138" s="253" t="s">
        <v>1886</v>
      </c>
      <c r="I138" s="253" t="s">
        <v>1885</v>
      </c>
      <c r="J138" s="253"/>
      <c r="K138" s="294"/>
    </row>
    <row r="139" spans="2:11" ht="15" customHeight="1">
      <c r="B139" s="292"/>
      <c r="C139" s="253" t="s">
        <v>37</v>
      </c>
      <c r="D139" s="253"/>
      <c r="E139" s="253"/>
      <c r="F139" s="272" t="s">
        <v>1851</v>
      </c>
      <c r="G139" s="253"/>
      <c r="H139" s="253" t="s">
        <v>1906</v>
      </c>
      <c r="I139" s="253" t="s">
        <v>1885</v>
      </c>
      <c r="J139" s="253"/>
      <c r="K139" s="294"/>
    </row>
    <row r="140" spans="2:11" ht="15" customHeight="1">
      <c r="B140" s="292"/>
      <c r="C140" s="253" t="s">
        <v>1907</v>
      </c>
      <c r="D140" s="253"/>
      <c r="E140" s="253"/>
      <c r="F140" s="272" t="s">
        <v>1851</v>
      </c>
      <c r="G140" s="253"/>
      <c r="H140" s="253" t="s">
        <v>1908</v>
      </c>
      <c r="I140" s="253" t="s">
        <v>1885</v>
      </c>
      <c r="J140" s="253"/>
      <c r="K140" s="294"/>
    </row>
    <row r="141" spans="2:11" ht="15" customHeight="1">
      <c r="B141" s="295"/>
      <c r="C141" s="296"/>
      <c r="D141" s="296"/>
      <c r="E141" s="296"/>
      <c r="F141" s="296"/>
      <c r="G141" s="296"/>
      <c r="H141" s="296"/>
      <c r="I141" s="296"/>
      <c r="J141" s="296"/>
      <c r="K141" s="297"/>
    </row>
    <row r="142" spans="2:11" ht="18.75" customHeight="1">
      <c r="B142" s="249"/>
      <c r="C142" s="249"/>
      <c r="D142" s="249"/>
      <c r="E142" s="249"/>
      <c r="F142" s="284"/>
      <c r="G142" s="249"/>
      <c r="H142" s="249"/>
      <c r="I142" s="249"/>
      <c r="J142" s="249"/>
      <c r="K142" s="249"/>
    </row>
    <row r="143" spans="2:11" ht="18.75" customHeight="1">
      <c r="B143" s="259"/>
      <c r="C143" s="259"/>
      <c r="D143" s="259"/>
      <c r="E143" s="259"/>
      <c r="F143" s="259"/>
      <c r="G143" s="259"/>
      <c r="H143" s="259"/>
      <c r="I143" s="259"/>
      <c r="J143" s="259"/>
      <c r="K143" s="259"/>
    </row>
    <row r="144" spans="2:11" ht="7.5" customHeight="1">
      <c r="B144" s="260"/>
      <c r="C144" s="261"/>
      <c r="D144" s="261"/>
      <c r="E144" s="261"/>
      <c r="F144" s="261"/>
      <c r="G144" s="261"/>
      <c r="H144" s="261"/>
      <c r="I144" s="261"/>
      <c r="J144" s="261"/>
      <c r="K144" s="262"/>
    </row>
    <row r="145" spans="2:11" ht="45" customHeight="1">
      <c r="B145" s="263"/>
      <c r="C145" s="369" t="s">
        <v>1909</v>
      </c>
      <c r="D145" s="369"/>
      <c r="E145" s="369"/>
      <c r="F145" s="369"/>
      <c r="G145" s="369"/>
      <c r="H145" s="369"/>
      <c r="I145" s="369"/>
      <c r="J145" s="369"/>
      <c r="K145" s="264"/>
    </row>
    <row r="146" spans="2:11" ht="17.25" customHeight="1">
      <c r="B146" s="263"/>
      <c r="C146" s="265" t="s">
        <v>1845</v>
      </c>
      <c r="D146" s="265"/>
      <c r="E146" s="265"/>
      <c r="F146" s="265" t="s">
        <v>1846</v>
      </c>
      <c r="G146" s="266"/>
      <c r="H146" s="265" t="s">
        <v>136</v>
      </c>
      <c r="I146" s="265" t="s">
        <v>56</v>
      </c>
      <c r="J146" s="265" t="s">
        <v>1847</v>
      </c>
      <c r="K146" s="264"/>
    </row>
    <row r="147" spans="2:11" ht="17.25" customHeight="1">
      <c r="B147" s="263"/>
      <c r="C147" s="267" t="s">
        <v>1848</v>
      </c>
      <c r="D147" s="267"/>
      <c r="E147" s="267"/>
      <c r="F147" s="268" t="s">
        <v>1849</v>
      </c>
      <c r="G147" s="269"/>
      <c r="H147" s="267"/>
      <c r="I147" s="267"/>
      <c r="J147" s="267" t="s">
        <v>1850</v>
      </c>
      <c r="K147" s="264"/>
    </row>
    <row r="148" spans="2:11" ht="5.25" customHeight="1">
      <c r="B148" s="273"/>
      <c r="C148" s="270"/>
      <c r="D148" s="270"/>
      <c r="E148" s="270"/>
      <c r="F148" s="270"/>
      <c r="G148" s="271"/>
      <c r="H148" s="270"/>
      <c r="I148" s="270"/>
      <c r="J148" s="270"/>
      <c r="K148" s="294"/>
    </row>
    <row r="149" spans="2:11" ht="15" customHeight="1">
      <c r="B149" s="273"/>
      <c r="C149" s="298" t="s">
        <v>1854</v>
      </c>
      <c r="D149" s="253"/>
      <c r="E149" s="253"/>
      <c r="F149" s="299" t="s">
        <v>1851</v>
      </c>
      <c r="G149" s="253"/>
      <c r="H149" s="298" t="s">
        <v>1890</v>
      </c>
      <c r="I149" s="298" t="s">
        <v>1853</v>
      </c>
      <c r="J149" s="298">
        <v>120</v>
      </c>
      <c r="K149" s="294"/>
    </row>
    <row r="150" spans="2:11" ht="15" customHeight="1">
      <c r="B150" s="273"/>
      <c r="C150" s="298" t="s">
        <v>1899</v>
      </c>
      <c r="D150" s="253"/>
      <c r="E150" s="253"/>
      <c r="F150" s="299" t="s">
        <v>1851</v>
      </c>
      <c r="G150" s="253"/>
      <c r="H150" s="298" t="s">
        <v>1910</v>
      </c>
      <c r="I150" s="298" t="s">
        <v>1853</v>
      </c>
      <c r="J150" s="298" t="s">
        <v>1901</v>
      </c>
      <c r="K150" s="294"/>
    </row>
    <row r="151" spans="2:11" ht="15" customHeight="1">
      <c r="B151" s="273"/>
      <c r="C151" s="298" t="s">
        <v>1800</v>
      </c>
      <c r="D151" s="253"/>
      <c r="E151" s="253"/>
      <c r="F151" s="299" t="s">
        <v>1851</v>
      </c>
      <c r="G151" s="253"/>
      <c r="H151" s="298" t="s">
        <v>1911</v>
      </c>
      <c r="I151" s="298" t="s">
        <v>1853</v>
      </c>
      <c r="J151" s="298" t="s">
        <v>1901</v>
      </c>
      <c r="K151" s="294"/>
    </row>
    <row r="152" spans="2:11" ht="15" customHeight="1">
      <c r="B152" s="273"/>
      <c r="C152" s="298" t="s">
        <v>1856</v>
      </c>
      <c r="D152" s="253"/>
      <c r="E152" s="253"/>
      <c r="F152" s="299" t="s">
        <v>1857</v>
      </c>
      <c r="G152" s="253"/>
      <c r="H152" s="298" t="s">
        <v>1890</v>
      </c>
      <c r="I152" s="298" t="s">
        <v>1853</v>
      </c>
      <c r="J152" s="298">
        <v>50</v>
      </c>
      <c r="K152" s="294"/>
    </row>
    <row r="153" spans="2:11" ht="15" customHeight="1">
      <c r="B153" s="273"/>
      <c r="C153" s="298" t="s">
        <v>1859</v>
      </c>
      <c r="D153" s="253"/>
      <c r="E153" s="253"/>
      <c r="F153" s="299" t="s">
        <v>1851</v>
      </c>
      <c r="G153" s="253"/>
      <c r="H153" s="298" t="s">
        <v>1890</v>
      </c>
      <c r="I153" s="298" t="s">
        <v>1861</v>
      </c>
      <c r="J153" s="298"/>
      <c r="K153" s="294"/>
    </row>
    <row r="154" spans="2:11" ht="15" customHeight="1">
      <c r="B154" s="273"/>
      <c r="C154" s="298" t="s">
        <v>1870</v>
      </c>
      <c r="D154" s="253"/>
      <c r="E154" s="253"/>
      <c r="F154" s="299" t="s">
        <v>1857</v>
      </c>
      <c r="G154" s="253"/>
      <c r="H154" s="298" t="s">
        <v>1890</v>
      </c>
      <c r="I154" s="298" t="s">
        <v>1853</v>
      </c>
      <c r="J154" s="298">
        <v>50</v>
      </c>
      <c r="K154" s="294"/>
    </row>
    <row r="155" spans="2:11" ht="15" customHeight="1">
      <c r="B155" s="273"/>
      <c r="C155" s="298" t="s">
        <v>1878</v>
      </c>
      <c r="D155" s="253"/>
      <c r="E155" s="253"/>
      <c r="F155" s="299" t="s">
        <v>1857</v>
      </c>
      <c r="G155" s="253"/>
      <c r="H155" s="298" t="s">
        <v>1890</v>
      </c>
      <c r="I155" s="298" t="s">
        <v>1853</v>
      </c>
      <c r="J155" s="298">
        <v>50</v>
      </c>
      <c r="K155" s="294"/>
    </row>
    <row r="156" spans="2:11" ht="15" customHeight="1">
      <c r="B156" s="273"/>
      <c r="C156" s="298" t="s">
        <v>1876</v>
      </c>
      <c r="D156" s="253"/>
      <c r="E156" s="253"/>
      <c r="F156" s="299" t="s">
        <v>1857</v>
      </c>
      <c r="G156" s="253"/>
      <c r="H156" s="298" t="s">
        <v>1890</v>
      </c>
      <c r="I156" s="298" t="s">
        <v>1853</v>
      </c>
      <c r="J156" s="298">
        <v>50</v>
      </c>
      <c r="K156" s="294"/>
    </row>
    <row r="157" spans="2:11" ht="15" customHeight="1">
      <c r="B157" s="273"/>
      <c r="C157" s="298" t="s">
        <v>103</v>
      </c>
      <c r="D157" s="253"/>
      <c r="E157" s="253"/>
      <c r="F157" s="299" t="s">
        <v>1851</v>
      </c>
      <c r="G157" s="253"/>
      <c r="H157" s="298" t="s">
        <v>1912</v>
      </c>
      <c r="I157" s="298" t="s">
        <v>1853</v>
      </c>
      <c r="J157" s="298" t="s">
        <v>1913</v>
      </c>
      <c r="K157" s="294"/>
    </row>
    <row r="158" spans="2:11" ht="15" customHeight="1">
      <c r="B158" s="273"/>
      <c r="C158" s="298" t="s">
        <v>1914</v>
      </c>
      <c r="D158" s="253"/>
      <c r="E158" s="253"/>
      <c r="F158" s="299" t="s">
        <v>1851</v>
      </c>
      <c r="G158" s="253"/>
      <c r="H158" s="298" t="s">
        <v>1915</v>
      </c>
      <c r="I158" s="298" t="s">
        <v>1885</v>
      </c>
      <c r="J158" s="298"/>
      <c r="K158" s="294"/>
    </row>
    <row r="159" spans="2:11" ht="15" customHeight="1">
      <c r="B159" s="300"/>
      <c r="C159" s="282"/>
      <c r="D159" s="282"/>
      <c r="E159" s="282"/>
      <c r="F159" s="282"/>
      <c r="G159" s="282"/>
      <c r="H159" s="282"/>
      <c r="I159" s="282"/>
      <c r="J159" s="282"/>
      <c r="K159" s="301"/>
    </row>
    <row r="160" spans="2:11" ht="18.75" customHeight="1">
      <c r="B160" s="249"/>
      <c r="C160" s="253"/>
      <c r="D160" s="253"/>
      <c r="E160" s="253"/>
      <c r="F160" s="272"/>
      <c r="G160" s="253"/>
      <c r="H160" s="253"/>
      <c r="I160" s="253"/>
      <c r="J160" s="253"/>
      <c r="K160" s="249"/>
    </row>
    <row r="161" spans="2:11" ht="18.75" customHeight="1">
      <c r="B161" s="259"/>
      <c r="C161" s="259"/>
      <c r="D161" s="259"/>
      <c r="E161" s="259"/>
      <c r="F161" s="259"/>
      <c r="G161" s="259"/>
      <c r="H161" s="259"/>
      <c r="I161" s="259"/>
      <c r="J161" s="259"/>
      <c r="K161" s="259"/>
    </row>
    <row r="162" spans="2:11" ht="7.5" customHeight="1">
      <c r="B162" s="241"/>
      <c r="C162" s="242"/>
      <c r="D162" s="242"/>
      <c r="E162" s="242"/>
      <c r="F162" s="242"/>
      <c r="G162" s="242"/>
      <c r="H162" s="242"/>
      <c r="I162" s="242"/>
      <c r="J162" s="242"/>
      <c r="K162" s="243"/>
    </row>
    <row r="163" spans="2:11" ht="45" customHeight="1">
      <c r="B163" s="244"/>
      <c r="C163" s="368" t="s">
        <v>1916</v>
      </c>
      <c r="D163" s="368"/>
      <c r="E163" s="368"/>
      <c r="F163" s="368"/>
      <c r="G163" s="368"/>
      <c r="H163" s="368"/>
      <c r="I163" s="368"/>
      <c r="J163" s="368"/>
      <c r="K163" s="245"/>
    </row>
    <row r="164" spans="2:11" ht="17.25" customHeight="1">
      <c r="B164" s="244"/>
      <c r="C164" s="265" t="s">
        <v>1845</v>
      </c>
      <c r="D164" s="265"/>
      <c r="E164" s="265"/>
      <c r="F164" s="265" t="s">
        <v>1846</v>
      </c>
      <c r="G164" s="302"/>
      <c r="H164" s="303" t="s">
        <v>136</v>
      </c>
      <c r="I164" s="303" t="s">
        <v>56</v>
      </c>
      <c r="J164" s="265" t="s">
        <v>1847</v>
      </c>
      <c r="K164" s="245"/>
    </row>
    <row r="165" spans="2:11" ht="17.25" customHeight="1">
      <c r="B165" s="246"/>
      <c r="C165" s="267" t="s">
        <v>1848</v>
      </c>
      <c r="D165" s="267"/>
      <c r="E165" s="267"/>
      <c r="F165" s="268" t="s">
        <v>1849</v>
      </c>
      <c r="G165" s="304"/>
      <c r="H165" s="305"/>
      <c r="I165" s="305"/>
      <c r="J165" s="267" t="s">
        <v>1850</v>
      </c>
      <c r="K165" s="247"/>
    </row>
    <row r="166" spans="2:11" ht="5.25" customHeight="1">
      <c r="B166" s="273"/>
      <c r="C166" s="270"/>
      <c r="D166" s="270"/>
      <c r="E166" s="270"/>
      <c r="F166" s="270"/>
      <c r="G166" s="271"/>
      <c r="H166" s="270"/>
      <c r="I166" s="270"/>
      <c r="J166" s="270"/>
      <c r="K166" s="294"/>
    </row>
    <row r="167" spans="2:11" ht="15" customHeight="1">
      <c r="B167" s="273"/>
      <c r="C167" s="253" t="s">
        <v>1854</v>
      </c>
      <c r="D167" s="253"/>
      <c r="E167" s="253"/>
      <c r="F167" s="272" t="s">
        <v>1851</v>
      </c>
      <c r="G167" s="253"/>
      <c r="H167" s="253" t="s">
        <v>1890</v>
      </c>
      <c r="I167" s="253" t="s">
        <v>1853</v>
      </c>
      <c r="J167" s="253">
        <v>120</v>
      </c>
      <c r="K167" s="294"/>
    </row>
    <row r="168" spans="2:11" ht="15" customHeight="1">
      <c r="B168" s="273"/>
      <c r="C168" s="253" t="s">
        <v>1899</v>
      </c>
      <c r="D168" s="253"/>
      <c r="E168" s="253"/>
      <c r="F168" s="272" t="s">
        <v>1851</v>
      </c>
      <c r="G168" s="253"/>
      <c r="H168" s="253" t="s">
        <v>1900</v>
      </c>
      <c r="I168" s="253" t="s">
        <v>1853</v>
      </c>
      <c r="J168" s="253" t="s">
        <v>1901</v>
      </c>
      <c r="K168" s="294"/>
    </row>
    <row r="169" spans="2:11" ht="15" customHeight="1">
      <c r="B169" s="273"/>
      <c r="C169" s="253" t="s">
        <v>1800</v>
      </c>
      <c r="D169" s="253"/>
      <c r="E169" s="253"/>
      <c r="F169" s="272" t="s">
        <v>1851</v>
      </c>
      <c r="G169" s="253"/>
      <c r="H169" s="253" t="s">
        <v>1917</v>
      </c>
      <c r="I169" s="253" t="s">
        <v>1853</v>
      </c>
      <c r="J169" s="253" t="s">
        <v>1901</v>
      </c>
      <c r="K169" s="294"/>
    </row>
    <row r="170" spans="2:11" ht="15" customHeight="1">
      <c r="B170" s="273"/>
      <c r="C170" s="253" t="s">
        <v>1856</v>
      </c>
      <c r="D170" s="253"/>
      <c r="E170" s="253"/>
      <c r="F170" s="272" t="s">
        <v>1857</v>
      </c>
      <c r="G170" s="253"/>
      <c r="H170" s="253" t="s">
        <v>1917</v>
      </c>
      <c r="I170" s="253" t="s">
        <v>1853</v>
      </c>
      <c r="J170" s="253">
        <v>50</v>
      </c>
      <c r="K170" s="294"/>
    </row>
    <row r="171" spans="2:11" ht="15" customHeight="1">
      <c r="B171" s="273"/>
      <c r="C171" s="253" t="s">
        <v>1859</v>
      </c>
      <c r="D171" s="253"/>
      <c r="E171" s="253"/>
      <c r="F171" s="272" t="s">
        <v>1851</v>
      </c>
      <c r="G171" s="253"/>
      <c r="H171" s="253" t="s">
        <v>1917</v>
      </c>
      <c r="I171" s="253" t="s">
        <v>1861</v>
      </c>
      <c r="J171" s="253"/>
      <c r="K171" s="294"/>
    </row>
    <row r="172" spans="2:11" ht="15" customHeight="1">
      <c r="B172" s="273"/>
      <c r="C172" s="253" t="s">
        <v>1870</v>
      </c>
      <c r="D172" s="253"/>
      <c r="E172" s="253"/>
      <c r="F172" s="272" t="s">
        <v>1857</v>
      </c>
      <c r="G172" s="253"/>
      <c r="H172" s="253" t="s">
        <v>1917</v>
      </c>
      <c r="I172" s="253" t="s">
        <v>1853</v>
      </c>
      <c r="J172" s="253">
        <v>50</v>
      </c>
      <c r="K172" s="294"/>
    </row>
    <row r="173" spans="2:11" ht="15" customHeight="1">
      <c r="B173" s="273"/>
      <c r="C173" s="253" t="s">
        <v>1878</v>
      </c>
      <c r="D173" s="253"/>
      <c r="E173" s="253"/>
      <c r="F173" s="272" t="s">
        <v>1857</v>
      </c>
      <c r="G173" s="253"/>
      <c r="H173" s="253" t="s">
        <v>1917</v>
      </c>
      <c r="I173" s="253" t="s">
        <v>1853</v>
      </c>
      <c r="J173" s="253">
        <v>50</v>
      </c>
      <c r="K173" s="294"/>
    </row>
    <row r="174" spans="2:11" ht="15" customHeight="1">
      <c r="B174" s="273"/>
      <c r="C174" s="253" t="s">
        <v>1876</v>
      </c>
      <c r="D174" s="253"/>
      <c r="E174" s="253"/>
      <c r="F174" s="272" t="s">
        <v>1857</v>
      </c>
      <c r="G174" s="253"/>
      <c r="H174" s="253" t="s">
        <v>1917</v>
      </c>
      <c r="I174" s="253" t="s">
        <v>1853</v>
      </c>
      <c r="J174" s="253">
        <v>50</v>
      </c>
      <c r="K174" s="294"/>
    </row>
    <row r="175" spans="2:11" ht="15" customHeight="1">
      <c r="B175" s="273"/>
      <c r="C175" s="253" t="s">
        <v>135</v>
      </c>
      <c r="D175" s="253"/>
      <c r="E175" s="253"/>
      <c r="F175" s="272" t="s">
        <v>1851</v>
      </c>
      <c r="G175" s="253"/>
      <c r="H175" s="253" t="s">
        <v>1918</v>
      </c>
      <c r="I175" s="253" t="s">
        <v>1919</v>
      </c>
      <c r="J175" s="253"/>
      <c r="K175" s="294"/>
    </row>
    <row r="176" spans="2:11" ht="15" customHeight="1">
      <c r="B176" s="273"/>
      <c r="C176" s="253" t="s">
        <v>56</v>
      </c>
      <c r="D176" s="253"/>
      <c r="E176" s="253"/>
      <c r="F176" s="272" t="s">
        <v>1851</v>
      </c>
      <c r="G176" s="253"/>
      <c r="H176" s="253" t="s">
        <v>1920</v>
      </c>
      <c r="I176" s="253" t="s">
        <v>1921</v>
      </c>
      <c r="J176" s="253">
        <v>1</v>
      </c>
      <c r="K176" s="294"/>
    </row>
    <row r="177" spans="2:11" ht="15" customHeight="1">
      <c r="B177" s="273"/>
      <c r="C177" s="253" t="s">
        <v>52</v>
      </c>
      <c r="D177" s="253"/>
      <c r="E177" s="253"/>
      <c r="F177" s="272" t="s">
        <v>1851</v>
      </c>
      <c r="G177" s="253"/>
      <c r="H177" s="253" t="s">
        <v>1922</v>
      </c>
      <c r="I177" s="253" t="s">
        <v>1853</v>
      </c>
      <c r="J177" s="253">
        <v>20</v>
      </c>
      <c r="K177" s="294"/>
    </row>
    <row r="178" spans="2:11" ht="15" customHeight="1">
      <c r="B178" s="273"/>
      <c r="C178" s="253" t="s">
        <v>136</v>
      </c>
      <c r="D178" s="253"/>
      <c r="E178" s="253"/>
      <c r="F178" s="272" t="s">
        <v>1851</v>
      </c>
      <c r="G178" s="253"/>
      <c r="H178" s="253" t="s">
        <v>1923</v>
      </c>
      <c r="I178" s="253" t="s">
        <v>1853</v>
      </c>
      <c r="J178" s="253">
        <v>255</v>
      </c>
      <c r="K178" s="294"/>
    </row>
    <row r="179" spans="2:11" ht="15" customHeight="1">
      <c r="B179" s="273"/>
      <c r="C179" s="253" t="s">
        <v>137</v>
      </c>
      <c r="D179" s="253"/>
      <c r="E179" s="253"/>
      <c r="F179" s="272" t="s">
        <v>1851</v>
      </c>
      <c r="G179" s="253"/>
      <c r="H179" s="253" t="s">
        <v>1816</v>
      </c>
      <c r="I179" s="253" t="s">
        <v>1853</v>
      </c>
      <c r="J179" s="253">
        <v>10</v>
      </c>
      <c r="K179" s="294"/>
    </row>
    <row r="180" spans="2:11" ht="15" customHeight="1">
      <c r="B180" s="273"/>
      <c r="C180" s="253" t="s">
        <v>138</v>
      </c>
      <c r="D180" s="253"/>
      <c r="E180" s="253"/>
      <c r="F180" s="272" t="s">
        <v>1851</v>
      </c>
      <c r="G180" s="253"/>
      <c r="H180" s="253" t="s">
        <v>1924</v>
      </c>
      <c r="I180" s="253" t="s">
        <v>1885</v>
      </c>
      <c r="J180" s="253"/>
      <c r="K180" s="294"/>
    </row>
    <row r="181" spans="2:11" ht="15" customHeight="1">
      <c r="B181" s="273"/>
      <c r="C181" s="253" t="s">
        <v>1925</v>
      </c>
      <c r="D181" s="253"/>
      <c r="E181" s="253"/>
      <c r="F181" s="272" t="s">
        <v>1851</v>
      </c>
      <c r="G181" s="253"/>
      <c r="H181" s="253" t="s">
        <v>1926</v>
      </c>
      <c r="I181" s="253" t="s">
        <v>1885</v>
      </c>
      <c r="J181" s="253"/>
      <c r="K181" s="294"/>
    </row>
    <row r="182" spans="2:11" ht="15" customHeight="1">
      <c r="B182" s="273"/>
      <c r="C182" s="253" t="s">
        <v>1914</v>
      </c>
      <c r="D182" s="253"/>
      <c r="E182" s="253"/>
      <c r="F182" s="272" t="s">
        <v>1851</v>
      </c>
      <c r="G182" s="253"/>
      <c r="H182" s="253" t="s">
        <v>1927</v>
      </c>
      <c r="I182" s="253" t="s">
        <v>1885</v>
      </c>
      <c r="J182" s="253"/>
      <c r="K182" s="294"/>
    </row>
    <row r="183" spans="2:11" ht="15" customHeight="1">
      <c r="B183" s="273"/>
      <c r="C183" s="253" t="s">
        <v>140</v>
      </c>
      <c r="D183" s="253"/>
      <c r="E183" s="253"/>
      <c r="F183" s="272" t="s">
        <v>1857</v>
      </c>
      <c r="G183" s="253"/>
      <c r="H183" s="253" t="s">
        <v>1928</v>
      </c>
      <c r="I183" s="253" t="s">
        <v>1853</v>
      </c>
      <c r="J183" s="253">
        <v>50</v>
      </c>
      <c r="K183" s="294"/>
    </row>
    <row r="184" spans="2:11" ht="15" customHeight="1">
      <c r="B184" s="273"/>
      <c r="C184" s="253" t="s">
        <v>1929</v>
      </c>
      <c r="D184" s="253"/>
      <c r="E184" s="253"/>
      <c r="F184" s="272" t="s">
        <v>1857</v>
      </c>
      <c r="G184" s="253"/>
      <c r="H184" s="253" t="s">
        <v>1930</v>
      </c>
      <c r="I184" s="253" t="s">
        <v>1931</v>
      </c>
      <c r="J184" s="253"/>
      <c r="K184" s="294"/>
    </row>
    <row r="185" spans="2:11" ht="15" customHeight="1">
      <c r="B185" s="273"/>
      <c r="C185" s="253" t="s">
        <v>1932</v>
      </c>
      <c r="D185" s="253"/>
      <c r="E185" s="253"/>
      <c r="F185" s="272" t="s">
        <v>1857</v>
      </c>
      <c r="G185" s="253"/>
      <c r="H185" s="253" t="s">
        <v>1933</v>
      </c>
      <c r="I185" s="253" t="s">
        <v>1931</v>
      </c>
      <c r="J185" s="253"/>
      <c r="K185" s="294"/>
    </row>
    <row r="186" spans="2:11" ht="15" customHeight="1">
      <c r="B186" s="273"/>
      <c r="C186" s="253" t="s">
        <v>1934</v>
      </c>
      <c r="D186" s="253"/>
      <c r="E186" s="253"/>
      <c r="F186" s="272" t="s">
        <v>1857</v>
      </c>
      <c r="G186" s="253"/>
      <c r="H186" s="253" t="s">
        <v>1935</v>
      </c>
      <c r="I186" s="253" t="s">
        <v>1931</v>
      </c>
      <c r="J186" s="253"/>
      <c r="K186" s="294"/>
    </row>
    <row r="187" spans="2:11" ht="15" customHeight="1">
      <c r="B187" s="273"/>
      <c r="C187" s="306" t="s">
        <v>1936</v>
      </c>
      <c r="D187" s="253"/>
      <c r="E187" s="253"/>
      <c r="F187" s="272" t="s">
        <v>1857</v>
      </c>
      <c r="G187" s="253"/>
      <c r="H187" s="253" t="s">
        <v>1937</v>
      </c>
      <c r="I187" s="253" t="s">
        <v>1938</v>
      </c>
      <c r="J187" s="307" t="s">
        <v>1939</v>
      </c>
      <c r="K187" s="294"/>
    </row>
    <row r="188" spans="2:11" ht="15" customHeight="1">
      <c r="B188" s="273"/>
      <c r="C188" s="258" t="s">
        <v>41</v>
      </c>
      <c r="D188" s="253"/>
      <c r="E188" s="253"/>
      <c r="F188" s="272" t="s">
        <v>1851</v>
      </c>
      <c r="G188" s="253"/>
      <c r="H188" s="249" t="s">
        <v>1940</v>
      </c>
      <c r="I188" s="253" t="s">
        <v>1941</v>
      </c>
      <c r="J188" s="253"/>
      <c r="K188" s="294"/>
    </row>
    <row r="189" spans="2:11" ht="15" customHeight="1">
      <c r="B189" s="273"/>
      <c r="C189" s="258" t="s">
        <v>1942</v>
      </c>
      <c r="D189" s="253"/>
      <c r="E189" s="253"/>
      <c r="F189" s="272" t="s">
        <v>1851</v>
      </c>
      <c r="G189" s="253"/>
      <c r="H189" s="253" t="s">
        <v>1943</v>
      </c>
      <c r="I189" s="253" t="s">
        <v>1885</v>
      </c>
      <c r="J189" s="253"/>
      <c r="K189" s="294"/>
    </row>
    <row r="190" spans="2:11" ht="15" customHeight="1">
      <c r="B190" s="273"/>
      <c r="C190" s="258" t="s">
        <v>1944</v>
      </c>
      <c r="D190" s="253"/>
      <c r="E190" s="253"/>
      <c r="F190" s="272" t="s">
        <v>1851</v>
      </c>
      <c r="G190" s="253"/>
      <c r="H190" s="253" t="s">
        <v>1945</v>
      </c>
      <c r="I190" s="253" t="s">
        <v>1885</v>
      </c>
      <c r="J190" s="253"/>
      <c r="K190" s="294"/>
    </row>
    <row r="191" spans="2:11" ht="15" customHeight="1">
      <c r="B191" s="273"/>
      <c r="C191" s="258" t="s">
        <v>1946</v>
      </c>
      <c r="D191" s="253"/>
      <c r="E191" s="253"/>
      <c r="F191" s="272" t="s">
        <v>1857</v>
      </c>
      <c r="G191" s="253"/>
      <c r="H191" s="253" t="s">
        <v>1947</v>
      </c>
      <c r="I191" s="253" t="s">
        <v>1885</v>
      </c>
      <c r="J191" s="253"/>
      <c r="K191" s="294"/>
    </row>
    <row r="192" spans="2:11" ht="15" customHeight="1">
      <c r="B192" s="300"/>
      <c r="C192" s="308"/>
      <c r="D192" s="282"/>
      <c r="E192" s="282"/>
      <c r="F192" s="282"/>
      <c r="G192" s="282"/>
      <c r="H192" s="282"/>
      <c r="I192" s="282"/>
      <c r="J192" s="282"/>
      <c r="K192" s="301"/>
    </row>
    <row r="193" spans="2:11" ht="18.75" customHeight="1">
      <c r="B193" s="249"/>
      <c r="C193" s="253"/>
      <c r="D193" s="253"/>
      <c r="E193" s="253"/>
      <c r="F193" s="272"/>
      <c r="G193" s="253"/>
      <c r="H193" s="253"/>
      <c r="I193" s="253"/>
      <c r="J193" s="253"/>
      <c r="K193" s="249"/>
    </row>
    <row r="194" spans="2:11" ht="18.75" customHeight="1">
      <c r="B194" s="249"/>
      <c r="C194" s="253"/>
      <c r="D194" s="253"/>
      <c r="E194" s="253"/>
      <c r="F194" s="272"/>
      <c r="G194" s="253"/>
      <c r="H194" s="253"/>
      <c r="I194" s="253"/>
      <c r="J194" s="253"/>
      <c r="K194" s="249"/>
    </row>
    <row r="195" spans="2:11" ht="18.75" customHeight="1">
      <c r="B195" s="259"/>
      <c r="C195" s="259"/>
      <c r="D195" s="259"/>
      <c r="E195" s="259"/>
      <c r="F195" s="259"/>
      <c r="G195" s="259"/>
      <c r="H195" s="259"/>
      <c r="I195" s="259"/>
      <c r="J195" s="259"/>
      <c r="K195" s="259"/>
    </row>
    <row r="196" spans="2:11">
      <c r="B196" s="241"/>
      <c r="C196" s="242"/>
      <c r="D196" s="242"/>
      <c r="E196" s="242"/>
      <c r="F196" s="242"/>
      <c r="G196" s="242"/>
      <c r="H196" s="242"/>
      <c r="I196" s="242"/>
      <c r="J196" s="242"/>
      <c r="K196" s="243"/>
    </row>
    <row r="197" spans="2:11" ht="21">
      <c r="B197" s="244"/>
      <c r="C197" s="368" t="s">
        <v>1948</v>
      </c>
      <c r="D197" s="368"/>
      <c r="E197" s="368"/>
      <c r="F197" s="368"/>
      <c r="G197" s="368"/>
      <c r="H197" s="368"/>
      <c r="I197" s="368"/>
      <c r="J197" s="368"/>
      <c r="K197" s="245"/>
    </row>
    <row r="198" spans="2:11" ht="25.5" customHeight="1">
      <c r="B198" s="244"/>
      <c r="C198" s="309" t="s">
        <v>1949</v>
      </c>
      <c r="D198" s="309"/>
      <c r="E198" s="309"/>
      <c r="F198" s="309" t="s">
        <v>1950</v>
      </c>
      <c r="G198" s="310"/>
      <c r="H198" s="367" t="s">
        <v>1951</v>
      </c>
      <c r="I198" s="367"/>
      <c r="J198" s="367"/>
      <c r="K198" s="245"/>
    </row>
    <row r="199" spans="2:11" ht="5.25" customHeight="1">
      <c r="B199" s="273"/>
      <c r="C199" s="270"/>
      <c r="D199" s="270"/>
      <c r="E199" s="270"/>
      <c r="F199" s="270"/>
      <c r="G199" s="253"/>
      <c r="H199" s="270"/>
      <c r="I199" s="270"/>
      <c r="J199" s="270"/>
      <c r="K199" s="294"/>
    </row>
    <row r="200" spans="2:11" ht="15" customHeight="1">
      <c r="B200" s="273"/>
      <c r="C200" s="253" t="s">
        <v>1941</v>
      </c>
      <c r="D200" s="253"/>
      <c r="E200" s="253"/>
      <c r="F200" s="272" t="s">
        <v>42</v>
      </c>
      <c r="G200" s="253"/>
      <c r="H200" s="366" t="s">
        <v>1952</v>
      </c>
      <c r="I200" s="366"/>
      <c r="J200" s="366"/>
      <c r="K200" s="294"/>
    </row>
    <row r="201" spans="2:11" ht="15" customHeight="1">
      <c r="B201" s="273"/>
      <c r="C201" s="279"/>
      <c r="D201" s="253"/>
      <c r="E201" s="253"/>
      <c r="F201" s="272" t="s">
        <v>43</v>
      </c>
      <c r="G201" s="253"/>
      <c r="H201" s="366" t="s">
        <v>1953</v>
      </c>
      <c r="I201" s="366"/>
      <c r="J201" s="366"/>
      <c r="K201" s="294"/>
    </row>
    <row r="202" spans="2:11" ht="15" customHeight="1">
      <c r="B202" s="273"/>
      <c r="C202" s="279"/>
      <c r="D202" s="253"/>
      <c r="E202" s="253"/>
      <c r="F202" s="272" t="s">
        <v>46</v>
      </c>
      <c r="G202" s="253"/>
      <c r="H202" s="366" t="s">
        <v>1954</v>
      </c>
      <c r="I202" s="366"/>
      <c r="J202" s="366"/>
      <c r="K202" s="294"/>
    </row>
    <row r="203" spans="2:11" ht="15" customHeight="1">
      <c r="B203" s="273"/>
      <c r="C203" s="253"/>
      <c r="D203" s="253"/>
      <c r="E203" s="253"/>
      <c r="F203" s="272" t="s">
        <v>44</v>
      </c>
      <c r="G203" s="253"/>
      <c r="H203" s="366" t="s">
        <v>1955</v>
      </c>
      <c r="I203" s="366"/>
      <c r="J203" s="366"/>
      <c r="K203" s="294"/>
    </row>
    <row r="204" spans="2:11" ht="15" customHeight="1">
      <c r="B204" s="273"/>
      <c r="C204" s="253"/>
      <c r="D204" s="253"/>
      <c r="E204" s="253"/>
      <c r="F204" s="272" t="s">
        <v>45</v>
      </c>
      <c r="G204" s="253"/>
      <c r="H204" s="366" t="s">
        <v>1956</v>
      </c>
      <c r="I204" s="366"/>
      <c r="J204" s="366"/>
      <c r="K204" s="294"/>
    </row>
    <row r="205" spans="2:11" ht="15" customHeight="1">
      <c r="B205" s="273"/>
      <c r="C205" s="253"/>
      <c r="D205" s="253"/>
      <c r="E205" s="253"/>
      <c r="F205" s="272"/>
      <c r="G205" s="253"/>
      <c r="H205" s="253"/>
      <c r="I205" s="253"/>
      <c r="J205" s="253"/>
      <c r="K205" s="294"/>
    </row>
    <row r="206" spans="2:11" ht="15" customHeight="1">
      <c r="B206" s="273"/>
      <c r="C206" s="253" t="s">
        <v>1897</v>
      </c>
      <c r="D206" s="253"/>
      <c r="E206" s="253"/>
      <c r="F206" s="272" t="s">
        <v>78</v>
      </c>
      <c r="G206" s="253"/>
      <c r="H206" s="366" t="s">
        <v>1957</v>
      </c>
      <c r="I206" s="366"/>
      <c r="J206" s="366"/>
      <c r="K206" s="294"/>
    </row>
    <row r="207" spans="2:11" ht="15" customHeight="1">
      <c r="B207" s="273"/>
      <c r="C207" s="279"/>
      <c r="D207" s="253"/>
      <c r="E207" s="253"/>
      <c r="F207" s="272" t="s">
        <v>1794</v>
      </c>
      <c r="G207" s="253"/>
      <c r="H207" s="366" t="s">
        <v>1795</v>
      </c>
      <c r="I207" s="366"/>
      <c r="J207" s="366"/>
      <c r="K207" s="294"/>
    </row>
    <row r="208" spans="2:11" ht="15" customHeight="1">
      <c r="B208" s="273"/>
      <c r="C208" s="253"/>
      <c r="D208" s="253"/>
      <c r="E208" s="253"/>
      <c r="F208" s="272" t="s">
        <v>1792</v>
      </c>
      <c r="G208" s="253"/>
      <c r="H208" s="366" t="s">
        <v>1958</v>
      </c>
      <c r="I208" s="366"/>
      <c r="J208" s="366"/>
      <c r="K208" s="294"/>
    </row>
    <row r="209" spans="2:11" ht="15" customHeight="1">
      <c r="B209" s="311"/>
      <c r="C209" s="279"/>
      <c r="D209" s="279"/>
      <c r="E209" s="279"/>
      <c r="F209" s="272" t="s">
        <v>1796</v>
      </c>
      <c r="G209" s="258"/>
      <c r="H209" s="365" t="s">
        <v>1797</v>
      </c>
      <c r="I209" s="365"/>
      <c r="J209" s="365"/>
      <c r="K209" s="312"/>
    </row>
    <row r="210" spans="2:11" ht="15" customHeight="1">
      <c r="B210" s="311"/>
      <c r="C210" s="279"/>
      <c r="D210" s="279"/>
      <c r="E210" s="279"/>
      <c r="F210" s="272" t="s">
        <v>1798</v>
      </c>
      <c r="G210" s="258"/>
      <c r="H210" s="365" t="s">
        <v>1959</v>
      </c>
      <c r="I210" s="365"/>
      <c r="J210" s="365"/>
      <c r="K210" s="312"/>
    </row>
    <row r="211" spans="2:11" ht="15" customHeight="1">
      <c r="B211" s="311"/>
      <c r="C211" s="279"/>
      <c r="D211" s="279"/>
      <c r="E211" s="279"/>
      <c r="F211" s="313"/>
      <c r="G211" s="258"/>
      <c r="H211" s="314"/>
      <c r="I211" s="314"/>
      <c r="J211" s="314"/>
      <c r="K211" s="312"/>
    </row>
    <row r="212" spans="2:11" ht="15" customHeight="1">
      <c r="B212" s="311"/>
      <c r="C212" s="253" t="s">
        <v>1921</v>
      </c>
      <c r="D212" s="279"/>
      <c r="E212" s="279"/>
      <c r="F212" s="272">
        <v>1</v>
      </c>
      <c r="G212" s="258"/>
      <c r="H212" s="365" t="s">
        <v>1960</v>
      </c>
      <c r="I212" s="365"/>
      <c r="J212" s="365"/>
      <c r="K212" s="312"/>
    </row>
    <row r="213" spans="2:11" ht="15" customHeight="1">
      <c r="B213" s="311"/>
      <c r="C213" s="279"/>
      <c r="D213" s="279"/>
      <c r="E213" s="279"/>
      <c r="F213" s="272">
        <v>2</v>
      </c>
      <c r="G213" s="258"/>
      <c r="H213" s="365" t="s">
        <v>1961</v>
      </c>
      <c r="I213" s="365"/>
      <c r="J213" s="365"/>
      <c r="K213" s="312"/>
    </row>
    <row r="214" spans="2:11" ht="15" customHeight="1">
      <c r="B214" s="311"/>
      <c r="C214" s="279"/>
      <c r="D214" s="279"/>
      <c r="E214" s="279"/>
      <c r="F214" s="272">
        <v>3</v>
      </c>
      <c r="G214" s="258"/>
      <c r="H214" s="365" t="s">
        <v>1962</v>
      </c>
      <c r="I214" s="365"/>
      <c r="J214" s="365"/>
      <c r="K214" s="312"/>
    </row>
    <row r="215" spans="2:11" ht="15" customHeight="1">
      <c r="B215" s="311"/>
      <c r="C215" s="279"/>
      <c r="D215" s="279"/>
      <c r="E215" s="279"/>
      <c r="F215" s="272">
        <v>4</v>
      </c>
      <c r="G215" s="258"/>
      <c r="H215" s="365" t="s">
        <v>1963</v>
      </c>
      <c r="I215" s="365"/>
      <c r="J215" s="365"/>
      <c r="K215" s="312"/>
    </row>
    <row r="216" spans="2:11" ht="12.75" customHeight="1">
      <c r="B216" s="315"/>
      <c r="C216" s="316"/>
      <c r="D216" s="316"/>
      <c r="E216" s="316"/>
      <c r="F216" s="316"/>
      <c r="G216" s="316"/>
      <c r="H216" s="316"/>
      <c r="I216" s="316"/>
      <c r="J216" s="316"/>
      <c r="K216" s="317"/>
    </row>
  </sheetData>
  <sheetProtection formatCells="0" formatColumns="0" formatRows="0" insertColumns="0" insertRows="0" insertHyperlinks="0" deleteColumns="0" deleteRows="0" sort="0" autoFilter="0" pivotTables="0"/>
  <mergeCells count="77">
    <mergeCell ref="F17:J17"/>
    <mergeCell ref="C3:J3"/>
    <mergeCell ref="C9:J9"/>
    <mergeCell ref="D11:J11"/>
    <mergeCell ref="D14:J14"/>
    <mergeCell ref="D15:J15"/>
    <mergeCell ref="F16:J16"/>
    <mergeCell ref="D10:J10"/>
    <mergeCell ref="D13:J13"/>
    <mergeCell ref="C4:J4"/>
    <mergeCell ref="C6:J6"/>
    <mergeCell ref="C7:J7"/>
    <mergeCell ref="C23:J23"/>
    <mergeCell ref="D25:J25"/>
    <mergeCell ref="C24:J24"/>
    <mergeCell ref="F18:J18"/>
    <mergeCell ref="F21:J21"/>
    <mergeCell ref="F19:J19"/>
    <mergeCell ref="F20:J20"/>
    <mergeCell ref="D31:J31"/>
    <mergeCell ref="D32:J32"/>
    <mergeCell ref="D29:J29"/>
    <mergeCell ref="D28:J28"/>
    <mergeCell ref="D26:J26"/>
    <mergeCell ref="G43:J43"/>
    <mergeCell ref="G42:J42"/>
    <mergeCell ref="D33:J33"/>
    <mergeCell ref="G38:J38"/>
    <mergeCell ref="G39:J39"/>
    <mergeCell ref="G40:J40"/>
    <mergeCell ref="G41:J41"/>
    <mergeCell ref="G34:J34"/>
    <mergeCell ref="G35:J35"/>
    <mergeCell ref="G36:J36"/>
    <mergeCell ref="G37:J37"/>
    <mergeCell ref="D57:J57"/>
    <mergeCell ref="D56:J56"/>
    <mergeCell ref="D45:J45"/>
    <mergeCell ref="C50:J50"/>
    <mergeCell ref="C52:J52"/>
    <mergeCell ref="C53:J53"/>
    <mergeCell ref="C55:J55"/>
    <mergeCell ref="D49:J49"/>
    <mergeCell ref="E48:J48"/>
    <mergeCell ref="E47:J47"/>
    <mergeCell ref="E46:J46"/>
    <mergeCell ref="D59:J59"/>
    <mergeCell ref="D60:J60"/>
    <mergeCell ref="D63:J63"/>
    <mergeCell ref="D61:J61"/>
    <mergeCell ref="D58:J58"/>
    <mergeCell ref="D68:J68"/>
    <mergeCell ref="D66:J66"/>
    <mergeCell ref="D65:J65"/>
    <mergeCell ref="D67:J67"/>
    <mergeCell ref="D64:J64"/>
    <mergeCell ref="C163:J163"/>
    <mergeCell ref="C120:J120"/>
    <mergeCell ref="C145:J145"/>
    <mergeCell ref="C100:J100"/>
    <mergeCell ref="C73:J73"/>
    <mergeCell ref="H198:J198"/>
    <mergeCell ref="C197:J197"/>
    <mergeCell ref="H206:J206"/>
    <mergeCell ref="H204:J204"/>
    <mergeCell ref="H202:J202"/>
    <mergeCell ref="H200:J200"/>
    <mergeCell ref="H215:J215"/>
    <mergeCell ref="H208:J208"/>
    <mergeCell ref="H203:J203"/>
    <mergeCell ref="H201:J201"/>
    <mergeCell ref="H212:J212"/>
    <mergeCell ref="H214:J214"/>
    <mergeCell ref="H213:J213"/>
    <mergeCell ref="H210:J210"/>
    <mergeCell ref="H209:J209"/>
    <mergeCell ref="H207:J207"/>
  </mergeCells>
  <pageMargins left="0.58333330000000005" right="0.58333330000000005" top="0.58333330000000005" bottom="0.58333330000000005" header="0" footer="0.22"/>
  <pageSetup paperSize="9" scale="77" fitToHeight="100" orientation="portrait" blackAndWhite="1" r:id="rId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01 - Stavební část</vt:lpstr>
      <vt:lpstr>02 - Ochrana před bleskem</vt:lpstr>
      <vt:lpstr>03 - Venkovní úpravy el.i...</vt:lpstr>
      <vt:lpstr>04 - střešní plášť</vt:lpstr>
      <vt:lpstr>05 - VRN</vt:lpstr>
      <vt:lpstr>Pokyny pro vyplnění</vt:lpstr>
      <vt:lpstr>'01 - Stavební část'!Názvy_tisku</vt:lpstr>
      <vt:lpstr>'02 - Ochrana před bleskem'!Názvy_tisku</vt:lpstr>
      <vt:lpstr>'03 - Venkovní úpravy el.i...'!Názvy_tisku</vt:lpstr>
      <vt:lpstr>'04 - střešní plášť'!Názvy_tisku</vt:lpstr>
      <vt:lpstr>'05 - VRN'!Názvy_tisku</vt:lpstr>
      <vt:lpstr>'Rekapitulace stavby'!Názvy_tisku</vt:lpstr>
      <vt:lpstr>'01 - Stavební část'!Oblast_tisku</vt:lpstr>
      <vt:lpstr>'02 - Ochrana před bleskem'!Oblast_tisku</vt:lpstr>
      <vt:lpstr>'03 - Venkovní úpravy el.i...'!Oblast_tisku</vt:lpstr>
      <vt:lpstr>'04 - střešní plášť'!Oblast_tisku</vt:lpstr>
      <vt:lpstr>'05 -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DT178731\Nesnera</dc:creator>
  <cp:lastModifiedBy>Voce</cp:lastModifiedBy>
  <cp:lastPrinted>2018-11-14T14:20:04Z</cp:lastPrinted>
  <dcterms:created xsi:type="dcterms:W3CDTF">2018-11-14T11:41:10Z</dcterms:created>
  <dcterms:modified xsi:type="dcterms:W3CDTF">2018-11-14T14:31:46Z</dcterms:modified>
</cp:coreProperties>
</file>