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Poremska\Documents\zaloha 17.3.2019\aktualne\Nový Bor\komunikace\ZD\"/>
    </mc:Choice>
  </mc:AlternateContent>
  <xr:revisionPtr revIDLastSave="0" documentId="8_{6C4A383F-99E4-4A8B-8EE0-ACD39D4C1A3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kapitulace stavby" sheetId="1" r:id="rId1"/>
    <sheet name="2019-10 - Údržba a opravy..." sheetId="2" r:id="rId2"/>
  </sheets>
  <definedNames>
    <definedName name="_xlnm._FilterDatabase" localSheetId="1" hidden="1">'2019-10 - Údržba a opravy...'!$C$120:$K$495</definedName>
    <definedName name="_xlnm.Print_Area" localSheetId="1">'2019-10 - Údržba a opravy...'!$C$4:$J$76,'2019-10 - Údržba a opravy...'!$C$82:$J$104,'2019-10 - Údržba a opravy...'!$C$110:$K$495</definedName>
    <definedName name="_xlnm.Print_Area" localSheetId="0">'Rekapitulace stavby'!$D$4:$AO$76,'Rekapitulace stavby'!$C$82:$AQ$96</definedName>
    <definedName name="_xlnm.Print_Titles" localSheetId="1">'2019-10 - Údržba a opravy...'!$120:$120</definedName>
    <definedName name="_xlnm.Print_Titles" localSheetId="0">'Rekapitulace stavby'!$92:$92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3" i="2" l="1"/>
  <c r="J35" i="2"/>
  <c r="J34" i="2"/>
  <c r="AY95" i="1"/>
  <c r="J33" i="2"/>
  <c r="AX95" i="1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96" i="2"/>
  <c r="F115" i="2"/>
  <c r="E113" i="2"/>
  <c r="F87" i="2"/>
  <c r="E85" i="2"/>
  <c r="J22" i="2"/>
  <c r="E22" i="2"/>
  <c r="J90" i="2"/>
  <c r="J21" i="2"/>
  <c r="J19" i="2"/>
  <c r="E19" i="2"/>
  <c r="J89" i="2"/>
  <c r="J18" i="2"/>
  <c r="J16" i="2"/>
  <c r="E16" i="2"/>
  <c r="F118" i="2"/>
  <c r="J15" i="2"/>
  <c r="J13" i="2"/>
  <c r="E13" i="2"/>
  <c r="F117" i="2"/>
  <c r="J12" i="2"/>
  <c r="J10" i="2"/>
  <c r="J115" i="2" s="1"/>
  <c r="L90" i="1"/>
  <c r="AM90" i="1"/>
  <c r="AM89" i="1"/>
  <c r="L89" i="1"/>
  <c r="AM87" i="1"/>
  <c r="L87" i="1"/>
  <c r="L85" i="1"/>
  <c r="L84" i="1"/>
  <c r="BK494" i="2"/>
  <c r="J494" i="2"/>
  <c r="BK492" i="2"/>
  <c r="J492" i="2"/>
  <c r="J490" i="2"/>
  <c r="J488" i="2"/>
  <c r="J484" i="2"/>
  <c r="BK482" i="2"/>
  <c r="J480" i="2"/>
  <c r="J478" i="2"/>
  <c r="BK476" i="2"/>
  <c r="BK474" i="2"/>
  <c r="BK472" i="2"/>
  <c r="J470" i="2"/>
  <c r="J468" i="2"/>
  <c r="J466" i="2"/>
  <c r="J464" i="2"/>
  <c r="BK462" i="2"/>
  <c r="J460" i="2"/>
  <c r="BK458" i="2"/>
  <c r="J456" i="2"/>
  <c r="BK454" i="2"/>
  <c r="BK452" i="2"/>
  <c r="BK450" i="2"/>
  <c r="J448" i="2"/>
  <c r="J446" i="2"/>
  <c r="BK444" i="2"/>
  <c r="J442" i="2"/>
  <c r="BK440" i="2"/>
  <c r="J438" i="2"/>
  <c r="J436" i="2"/>
  <c r="BK434" i="2"/>
  <c r="J432" i="2"/>
  <c r="BK430" i="2"/>
  <c r="BK428" i="2"/>
  <c r="BK426" i="2"/>
  <c r="BK424" i="2"/>
  <c r="J419" i="2"/>
  <c r="J417" i="2"/>
  <c r="BK415" i="2"/>
  <c r="BK413" i="2"/>
  <c r="J411" i="2"/>
  <c r="BK409" i="2"/>
  <c r="BK407" i="2"/>
  <c r="J405" i="2"/>
  <c r="J403" i="2"/>
  <c r="BK401" i="2"/>
  <c r="BK399" i="2"/>
  <c r="BK397" i="2"/>
  <c r="J395" i="2"/>
  <c r="J393" i="2"/>
  <c r="J391" i="2"/>
  <c r="J389" i="2"/>
  <c r="BK387" i="2"/>
  <c r="BK385" i="2"/>
  <c r="BK382" i="2"/>
  <c r="BK380" i="2"/>
  <c r="BK378" i="2"/>
  <c r="BK375" i="2"/>
  <c r="BK372" i="2"/>
  <c r="BK369" i="2"/>
  <c r="J367" i="2"/>
  <c r="J365" i="2"/>
  <c r="BK363" i="2"/>
  <c r="J361" i="2"/>
  <c r="BK359" i="2"/>
  <c r="BK357" i="2"/>
  <c r="J355" i="2"/>
  <c r="BK353" i="2"/>
  <c r="J351" i="2"/>
  <c r="BK349" i="2"/>
  <c r="J347" i="2"/>
  <c r="J345" i="2"/>
  <c r="J342" i="2"/>
  <c r="J340" i="2"/>
  <c r="BK338" i="2"/>
  <c r="J336" i="2"/>
  <c r="BK334" i="2"/>
  <c r="BK332" i="2"/>
  <c r="BK330" i="2"/>
  <c r="J328" i="2"/>
  <c r="BK326" i="2"/>
  <c r="J324" i="2"/>
  <c r="BK322" i="2"/>
  <c r="J320" i="2"/>
  <c r="J318" i="2"/>
  <c r="BK316" i="2"/>
  <c r="BK314" i="2"/>
  <c r="J312" i="2"/>
  <c r="J310" i="2"/>
  <c r="BK308" i="2"/>
  <c r="BK306" i="2"/>
  <c r="BK303" i="2"/>
  <c r="J301" i="2"/>
  <c r="BK299" i="2"/>
  <c r="BK297" i="2"/>
  <c r="J295" i="2"/>
  <c r="BK293" i="2"/>
  <c r="J291" i="2"/>
  <c r="BK289" i="2"/>
  <c r="J287" i="2"/>
  <c r="BK285" i="2"/>
  <c r="J283" i="2"/>
  <c r="J281" i="2"/>
  <c r="BK279" i="2"/>
  <c r="J277" i="2"/>
  <c r="J275" i="2"/>
  <c r="J273" i="2"/>
  <c r="BK271" i="2"/>
  <c r="BK269" i="2"/>
  <c r="BK267" i="2"/>
  <c r="BK265" i="2"/>
  <c r="BK263" i="2"/>
  <c r="J261" i="2"/>
  <c r="BK259" i="2"/>
  <c r="BK257" i="2"/>
  <c r="J255" i="2"/>
  <c r="J253" i="2"/>
  <c r="BK251" i="2"/>
  <c r="J249" i="2"/>
  <c r="J247" i="2"/>
  <c r="BK245" i="2"/>
  <c r="J243" i="2"/>
  <c r="BK241" i="2"/>
  <c r="J239" i="2"/>
  <c r="BK237" i="2"/>
  <c r="BK234" i="2"/>
  <c r="J232" i="2"/>
  <c r="BK230" i="2"/>
  <c r="J228" i="2"/>
  <c r="J226" i="2"/>
  <c r="BK224" i="2"/>
  <c r="J222" i="2"/>
  <c r="BK220" i="2"/>
  <c r="BK218" i="2"/>
  <c r="J216" i="2"/>
  <c r="J214" i="2"/>
  <c r="BK212" i="2"/>
  <c r="J210" i="2"/>
  <c r="J208" i="2"/>
  <c r="BK206" i="2"/>
  <c r="BK204" i="2"/>
  <c r="J204" i="2"/>
  <c r="BK202" i="2"/>
  <c r="J200" i="2"/>
  <c r="BK198" i="2"/>
  <c r="J198" i="2"/>
  <c r="J196" i="2"/>
  <c r="BK192" i="2"/>
  <c r="BK190" i="2"/>
  <c r="BK188" i="2"/>
  <c r="J186" i="2"/>
  <c r="J184" i="2"/>
  <c r="BK182" i="2"/>
  <c r="BK180" i="2"/>
  <c r="BK178" i="2"/>
  <c r="J176" i="2"/>
  <c r="BK174" i="2"/>
  <c r="BK172" i="2"/>
  <c r="J169" i="2"/>
  <c r="BK167" i="2"/>
  <c r="J165" i="2"/>
  <c r="BK163" i="2"/>
  <c r="J161" i="2"/>
  <c r="J159" i="2"/>
  <c r="J157" i="2"/>
  <c r="J155" i="2"/>
  <c r="BK153" i="2"/>
  <c r="J153" i="2"/>
  <c r="J151" i="2"/>
  <c r="J149" i="2"/>
  <c r="BK147" i="2"/>
  <c r="BK145" i="2"/>
  <c r="J143" i="2"/>
  <c r="BK141" i="2"/>
  <c r="J139" i="2"/>
  <c r="J137" i="2"/>
  <c r="BK135" i="2"/>
  <c r="J133" i="2"/>
  <c r="J131" i="2"/>
  <c r="BK128" i="2"/>
  <c r="J126" i="2"/>
  <c r="AS94" i="1"/>
  <c r="BK490" i="2"/>
  <c r="BK488" i="2"/>
  <c r="BK486" i="2"/>
  <c r="J486" i="2"/>
  <c r="BK484" i="2"/>
  <c r="J482" i="2"/>
  <c r="BK480" i="2"/>
  <c r="BK478" i="2"/>
  <c r="J476" i="2"/>
  <c r="J474" i="2"/>
  <c r="J472" i="2"/>
  <c r="BK470" i="2"/>
  <c r="BK468" i="2"/>
  <c r="BK466" i="2"/>
  <c r="BK464" i="2"/>
  <c r="J462" i="2"/>
  <c r="BK460" i="2"/>
  <c r="J458" i="2"/>
  <c r="BK456" i="2"/>
  <c r="J454" i="2"/>
  <c r="J452" i="2"/>
  <c r="J450" i="2"/>
  <c r="BK448" i="2"/>
  <c r="BK446" i="2"/>
  <c r="J444" i="2"/>
  <c r="BK442" i="2"/>
  <c r="J440" i="2"/>
  <c r="BK438" i="2"/>
  <c r="BK436" i="2"/>
  <c r="J434" i="2"/>
  <c r="BK432" i="2"/>
  <c r="J430" i="2"/>
  <c r="J428" i="2"/>
  <c r="J426" i="2"/>
  <c r="J424" i="2"/>
  <c r="BK422" i="2"/>
  <c r="J422" i="2"/>
  <c r="BK419" i="2"/>
  <c r="BK417" i="2"/>
  <c r="J415" i="2"/>
  <c r="J413" i="2"/>
  <c r="BK411" i="2"/>
  <c r="J409" i="2"/>
  <c r="J407" i="2"/>
  <c r="BK405" i="2"/>
  <c r="BK403" i="2"/>
  <c r="J401" i="2"/>
  <c r="J399" i="2"/>
  <c r="J397" i="2"/>
  <c r="BK395" i="2"/>
  <c r="BK393" i="2"/>
  <c r="BK391" i="2"/>
  <c r="BK389" i="2"/>
  <c r="J387" i="2"/>
  <c r="J385" i="2"/>
  <c r="J382" i="2"/>
  <c r="J380" i="2"/>
  <c r="J378" i="2"/>
  <c r="J375" i="2"/>
  <c r="J372" i="2"/>
  <c r="J369" i="2"/>
  <c r="BK367" i="2"/>
  <c r="BK365" i="2"/>
  <c r="J363" i="2"/>
  <c r="BK361" i="2"/>
  <c r="J359" i="2"/>
  <c r="J357" i="2"/>
  <c r="BK355" i="2"/>
  <c r="J353" i="2"/>
  <c r="BK351" i="2"/>
  <c r="J349" i="2"/>
  <c r="BK347" i="2"/>
  <c r="BK345" i="2"/>
  <c r="BK342" i="2"/>
  <c r="BK340" i="2"/>
  <c r="J338" i="2"/>
  <c r="BK336" i="2"/>
  <c r="J334" i="2"/>
  <c r="J332" i="2"/>
  <c r="J330" i="2"/>
  <c r="BK328" i="2"/>
  <c r="J326" i="2"/>
  <c r="BK324" i="2"/>
  <c r="J322" i="2"/>
  <c r="BK320" i="2"/>
  <c r="BK318" i="2"/>
  <c r="J316" i="2"/>
  <c r="J314" i="2"/>
  <c r="BK312" i="2"/>
  <c r="BK310" i="2"/>
  <c r="J308" i="2"/>
  <c r="J306" i="2"/>
  <c r="J303" i="2"/>
  <c r="BK301" i="2"/>
  <c r="J299" i="2"/>
  <c r="J297" i="2"/>
  <c r="BK295" i="2"/>
  <c r="J293" i="2"/>
  <c r="BK291" i="2"/>
  <c r="J289" i="2"/>
  <c r="BK287" i="2"/>
  <c r="J285" i="2"/>
  <c r="BK283" i="2"/>
  <c r="BK281" i="2"/>
  <c r="J279" i="2"/>
  <c r="BK277" i="2"/>
  <c r="BK275" i="2"/>
  <c r="BK273" i="2"/>
  <c r="J271" i="2"/>
  <c r="J269" i="2"/>
  <c r="J267" i="2"/>
  <c r="J265" i="2"/>
  <c r="J263" i="2"/>
  <c r="BK261" i="2"/>
  <c r="J259" i="2"/>
  <c r="J257" i="2"/>
  <c r="BK255" i="2"/>
  <c r="BK253" i="2"/>
  <c r="J251" i="2"/>
  <c r="BK249" i="2"/>
  <c r="BK247" i="2"/>
  <c r="J245" i="2"/>
  <c r="BK243" i="2"/>
  <c r="J241" i="2"/>
  <c r="BK239" i="2"/>
  <c r="J237" i="2"/>
  <c r="J234" i="2"/>
  <c r="BK232" i="2"/>
  <c r="J230" i="2"/>
  <c r="BK228" i="2"/>
  <c r="BK226" i="2"/>
  <c r="J224" i="2"/>
  <c r="BK222" i="2"/>
  <c r="J220" i="2"/>
  <c r="J218" i="2"/>
  <c r="BK216" i="2"/>
  <c r="BK214" i="2"/>
  <c r="J212" i="2"/>
  <c r="BK210" i="2"/>
  <c r="BK208" i="2"/>
  <c r="J206" i="2"/>
  <c r="J202" i="2"/>
  <c r="BK200" i="2"/>
  <c r="BK196" i="2"/>
  <c r="BK194" i="2"/>
  <c r="J194" i="2"/>
  <c r="J192" i="2"/>
  <c r="J190" i="2"/>
  <c r="J188" i="2"/>
  <c r="BK186" i="2"/>
  <c r="BK184" i="2"/>
  <c r="J182" i="2"/>
  <c r="J180" i="2"/>
  <c r="J178" i="2"/>
  <c r="BK176" i="2"/>
  <c r="J174" i="2"/>
  <c r="J172" i="2"/>
  <c r="BK169" i="2"/>
  <c r="J167" i="2"/>
  <c r="BK165" i="2"/>
  <c r="J163" i="2"/>
  <c r="BK161" i="2"/>
  <c r="BK159" i="2"/>
  <c r="BK157" i="2"/>
  <c r="BK155" i="2"/>
  <c r="BK151" i="2"/>
  <c r="BK149" i="2"/>
  <c r="J147" i="2"/>
  <c r="J145" i="2"/>
  <c r="BK143" i="2"/>
  <c r="J141" i="2"/>
  <c r="BK139" i="2"/>
  <c r="BK137" i="2"/>
  <c r="J135" i="2"/>
  <c r="BK133" i="2"/>
  <c r="BK131" i="2"/>
  <c r="J128" i="2"/>
  <c r="BK126" i="2"/>
  <c r="BK125" i="2" l="1"/>
  <c r="P125" i="2"/>
  <c r="R125" i="2"/>
  <c r="T125" i="2"/>
  <c r="R130" i="2"/>
  <c r="BK171" i="2"/>
  <c r="J171" i="2" s="1"/>
  <c r="J100" i="2" s="1"/>
  <c r="R171" i="2"/>
  <c r="BK236" i="2"/>
  <c r="J236" i="2" s="1"/>
  <c r="J101" i="2" s="1"/>
  <c r="R236" i="2"/>
  <c r="BK305" i="2"/>
  <c r="J305" i="2" s="1"/>
  <c r="J102" i="2" s="1"/>
  <c r="R305" i="2"/>
  <c r="BK421" i="2"/>
  <c r="J421" i="2" s="1"/>
  <c r="J103" i="2" s="1"/>
  <c r="R421" i="2"/>
  <c r="BK130" i="2"/>
  <c r="J130" i="2" s="1"/>
  <c r="J99" i="2" s="1"/>
  <c r="P130" i="2"/>
  <c r="T130" i="2"/>
  <c r="P171" i="2"/>
  <c r="T171" i="2"/>
  <c r="P236" i="2"/>
  <c r="T236" i="2"/>
  <c r="P305" i="2"/>
  <c r="T305" i="2"/>
  <c r="P421" i="2"/>
  <c r="T421" i="2"/>
  <c r="J87" i="2"/>
  <c r="F90" i="2"/>
  <c r="J117" i="2"/>
  <c r="J118" i="2"/>
  <c r="BE128" i="2"/>
  <c r="BE131" i="2"/>
  <c r="BE135" i="2"/>
  <c r="BE137" i="2"/>
  <c r="BE141" i="2"/>
  <c r="BE147" i="2"/>
  <c r="BE151" i="2"/>
  <c r="BE153" i="2"/>
  <c r="BE155" i="2"/>
  <c r="BE157" i="2"/>
  <c r="BE159" i="2"/>
  <c r="BE163" i="2"/>
  <c r="BE169" i="2"/>
  <c r="BE174" i="2"/>
  <c r="BE178" i="2"/>
  <c r="BE182" i="2"/>
  <c r="BE188" i="2"/>
  <c r="BE190" i="2"/>
  <c r="BE198" i="2"/>
  <c r="BE200" i="2"/>
  <c r="BE202" i="2"/>
  <c r="BE204" i="2"/>
  <c r="BE208" i="2"/>
  <c r="BE210" i="2"/>
  <c r="BE214" i="2"/>
  <c r="BE218" i="2"/>
  <c r="BE220" i="2"/>
  <c r="BE224" i="2"/>
  <c r="BE230" i="2"/>
  <c r="BE237" i="2"/>
  <c r="BE241" i="2"/>
  <c r="BE245" i="2"/>
  <c r="BE247" i="2"/>
  <c r="BE251" i="2"/>
  <c r="BE253" i="2"/>
  <c r="BE259" i="2"/>
  <c r="BE265" i="2"/>
  <c r="BE271" i="2"/>
  <c r="BE275" i="2"/>
  <c r="BE279" i="2"/>
  <c r="BE281" i="2"/>
  <c r="BE285" i="2"/>
  <c r="BE289" i="2"/>
  <c r="BE293" i="2"/>
  <c r="BE299" i="2"/>
  <c r="BE303" i="2"/>
  <c r="BE308" i="2"/>
  <c r="BE310" i="2"/>
  <c r="BE316" i="2"/>
  <c r="BE322" i="2"/>
  <c r="BE326" i="2"/>
  <c r="BE328" i="2"/>
  <c r="BE330" i="2"/>
  <c r="BE334" i="2"/>
  <c r="BE338" i="2"/>
  <c r="BE342" i="2"/>
  <c r="BE345" i="2"/>
  <c r="BE349" i="2"/>
  <c r="BE353" i="2"/>
  <c r="BE359" i="2"/>
  <c r="BE363" i="2"/>
  <c r="BE365" i="2"/>
  <c r="BE380" i="2"/>
  <c r="BE387" i="2"/>
  <c r="BE389" i="2"/>
  <c r="BE391" i="2"/>
  <c r="BE395" i="2"/>
  <c r="BE401" i="2"/>
  <c r="BE403" i="2"/>
  <c r="BE407" i="2"/>
  <c r="BE409" i="2"/>
  <c r="BE413" i="2"/>
  <c r="BE415" i="2"/>
  <c r="BE417" i="2"/>
  <c r="BE428" i="2"/>
  <c r="BE430" i="2"/>
  <c r="BE436" i="2"/>
  <c r="BE442" i="2"/>
  <c r="BE444" i="2"/>
  <c r="BE446" i="2"/>
  <c r="BE454" i="2"/>
  <c r="BE460" i="2"/>
  <c r="BE464" i="2"/>
  <c r="BE466" i="2"/>
  <c r="BE470" i="2"/>
  <c r="BE476" i="2"/>
  <c r="BE478" i="2"/>
  <c r="BE482" i="2"/>
  <c r="BE490" i="2"/>
  <c r="F89" i="2"/>
  <c r="BE126" i="2"/>
  <c r="BE133" i="2"/>
  <c r="BE139" i="2"/>
  <c r="BE143" i="2"/>
  <c r="BE145" i="2"/>
  <c r="BE149" i="2"/>
  <c r="BE161" i="2"/>
  <c r="BE165" i="2"/>
  <c r="BE167" i="2"/>
  <c r="BE172" i="2"/>
  <c r="BE176" i="2"/>
  <c r="BE180" i="2"/>
  <c r="BE184" i="2"/>
  <c r="BE186" i="2"/>
  <c r="BE192" i="2"/>
  <c r="BE194" i="2"/>
  <c r="BE196" i="2"/>
  <c r="BE206" i="2"/>
  <c r="BE212" i="2"/>
  <c r="BE216" i="2"/>
  <c r="BE222" i="2"/>
  <c r="BE226" i="2"/>
  <c r="BE228" i="2"/>
  <c r="BE232" i="2"/>
  <c r="BE234" i="2"/>
  <c r="BE239" i="2"/>
  <c r="BE243" i="2"/>
  <c r="BE249" i="2"/>
  <c r="BE255" i="2"/>
  <c r="BE257" i="2"/>
  <c r="BE261" i="2"/>
  <c r="BE263" i="2"/>
  <c r="BE267" i="2"/>
  <c r="BE269" i="2"/>
  <c r="BE273" i="2"/>
  <c r="BE277" i="2"/>
  <c r="BE283" i="2"/>
  <c r="BE287" i="2"/>
  <c r="BE291" i="2"/>
  <c r="BE295" i="2"/>
  <c r="BE297" i="2"/>
  <c r="BE301" i="2"/>
  <c r="BE306" i="2"/>
  <c r="BE312" i="2"/>
  <c r="BE314" i="2"/>
  <c r="BE318" i="2"/>
  <c r="BE320" i="2"/>
  <c r="BE324" i="2"/>
  <c r="BE332" i="2"/>
  <c r="BE336" i="2"/>
  <c r="BE340" i="2"/>
  <c r="BE347" i="2"/>
  <c r="BE351" i="2"/>
  <c r="BE355" i="2"/>
  <c r="BE357" i="2"/>
  <c r="BE361" i="2"/>
  <c r="BE367" i="2"/>
  <c r="BE369" i="2"/>
  <c r="BE372" i="2"/>
  <c r="BE375" i="2"/>
  <c r="BE378" i="2"/>
  <c r="BE382" i="2"/>
  <c r="BE385" i="2"/>
  <c r="BE393" i="2"/>
  <c r="BE397" i="2"/>
  <c r="BE399" i="2"/>
  <c r="BE405" i="2"/>
  <c r="BE411" i="2"/>
  <c r="BE419" i="2"/>
  <c r="BE422" i="2"/>
  <c r="BE424" i="2"/>
  <c r="BE426" i="2"/>
  <c r="BE432" i="2"/>
  <c r="BE434" i="2"/>
  <c r="BE438" i="2"/>
  <c r="BE440" i="2"/>
  <c r="BE448" i="2"/>
  <c r="BE450" i="2"/>
  <c r="BE452" i="2"/>
  <c r="BE456" i="2"/>
  <c r="BE458" i="2"/>
  <c r="BE462" i="2"/>
  <c r="BE468" i="2"/>
  <c r="BE472" i="2"/>
  <c r="BE474" i="2"/>
  <c r="BE480" i="2"/>
  <c r="BE484" i="2"/>
  <c r="BE486" i="2"/>
  <c r="BE488" i="2"/>
  <c r="BE492" i="2"/>
  <c r="BE494" i="2"/>
  <c r="F32" i="2"/>
  <c r="BA95" i="1" s="1"/>
  <c r="BA94" i="1" s="1"/>
  <c r="AW94" i="1" s="1"/>
  <c r="AK30" i="1" s="1"/>
  <c r="F33" i="2"/>
  <c r="BB95" i="1"/>
  <c r="BB94" i="1" s="1"/>
  <c r="W31" i="1" s="1"/>
  <c r="F35" i="2"/>
  <c r="BD95" i="1"/>
  <c r="BD94" i="1" s="1"/>
  <c r="W33" i="1" s="1"/>
  <c r="J32" i="2"/>
  <c r="AW95" i="1"/>
  <c r="F34" i="2"/>
  <c r="BC95" i="1"/>
  <c r="BC94" i="1" s="1"/>
  <c r="AY94" i="1" s="1"/>
  <c r="R124" i="2" l="1"/>
  <c r="R122" i="2" s="1"/>
  <c r="R121" i="2" s="1"/>
  <c r="P124" i="2"/>
  <c r="P122" i="2"/>
  <c r="P121" i="2" s="1"/>
  <c r="AU95" i="1" s="1"/>
  <c r="AU94" i="1" s="1"/>
  <c r="BK124" i="2"/>
  <c r="J124" i="2"/>
  <c r="J97" i="2" s="1"/>
  <c r="T124" i="2"/>
  <c r="T122" i="2" s="1"/>
  <c r="T121" i="2" s="1"/>
  <c r="J125" i="2"/>
  <c r="J98" i="2"/>
  <c r="AX94" i="1"/>
  <c r="J31" i="2"/>
  <c r="AV95" i="1" s="1"/>
  <c r="AT95" i="1" s="1"/>
  <c r="W30" i="1"/>
  <c r="W32" i="1"/>
  <c r="F31" i="2"/>
  <c r="AZ95" i="1" s="1"/>
  <c r="AZ94" i="1" s="1"/>
  <c r="W29" i="1" s="1"/>
  <c r="BK122" i="2" l="1"/>
  <c r="J122" i="2" s="1"/>
  <c r="J95" i="2" s="1"/>
  <c r="AV94" i="1"/>
  <c r="AK29" i="1" s="1"/>
  <c r="BK121" i="2" l="1"/>
  <c r="J121" i="2"/>
  <c r="J94" i="2" s="1"/>
  <c r="AT94" i="1"/>
  <c r="J28" i="2" l="1"/>
  <c r="AG95" i="1"/>
  <c r="AG94" i="1" s="1"/>
  <c r="AK26" i="1" s="1"/>
  <c r="AK35" i="1" s="1"/>
  <c r="AN95" i="1" l="1"/>
  <c r="AN94" i="1"/>
  <c r="J37" i="2"/>
</calcChain>
</file>

<file path=xl/sharedStrings.xml><?xml version="1.0" encoding="utf-8"?>
<sst xmlns="http://schemas.openxmlformats.org/spreadsheetml/2006/main" count="3765" uniqueCount="897">
  <si>
    <t>Export Komplet</t>
  </si>
  <si>
    <t/>
  </si>
  <si>
    <t>2.0</t>
  </si>
  <si>
    <t>ZAMOK</t>
  </si>
  <si>
    <t>False</t>
  </si>
  <si>
    <t>{bcd327bd-893d-4bf8-a9ee-526a61ad0c06}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</si>
  <si>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</si>
  <si>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</si>
  <si>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</si>
  <si>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</si>
  <si>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</si>
  <si>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</si>
  <si>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</si>
  <si>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</si>
  <si>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</si>
  <si>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</si>
  <si>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</si>
  <si>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Údržba a opravy MK - rámcová smlouva</t>
  </si>
  <si>
    <t>0,1</t>
  </si>
  <si>
    <t>KSO:</t>
  </si>
  <si>
    <t>CC-CZ:</t>
  </si>
  <si>
    <t>1</t>
  </si>
  <si>
    <t>Místo:</t>
  </si>
  <si>
    <t>Nový Bor</t>
  </si>
  <si>
    <t>Datum:</t>
  </si>
  <si>
    <t>30. 10. 2019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</si>
  <si>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</si>
  <si>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</si>
  <si>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</si>
  <si>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</si>
  <si>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</si>
  <si>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</si>
  <si>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</si>
  <si>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</si>
  <si>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</si>
  <si>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</si>
  <si>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</si>
  <si>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</si>
  <si>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</si>
  <si>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</si>
  <si>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</si>
  <si>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</si>
  <si>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</si>
  <si>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</si>
  <si>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</si>
  <si>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</si>
  <si>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</si>
  <si>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</si>
  <si>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</si>
  <si>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</si>
  <si>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</si>
  <si>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</si>
  <si>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</si>
  <si>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</si>
  <si>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</si>
  <si>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</si>
  <si>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</si>
  <si>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</si>
  <si>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</si>
  <si>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</si>
  <si>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</si>
  <si>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</si>
  <si>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</si>
  <si>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</si>
  <si>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</si>
  <si>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</si>
  <si>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</si>
  <si>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</si>
  <si>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</si>
  <si>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</si>
  <si>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</si>
  <si>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</si>
  <si>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</si>
  <si>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</si>
  <si>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</si>
  <si>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</si>
  <si>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</si>
  <si>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</si>
  <si>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</si>
  <si>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</si>
  <si>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</si>
  <si>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</si>
  <si>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</si>
  <si>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</si>
  <si>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</si>
  <si>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</si>
  <si>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</si>
  <si>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</si>
  <si>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</si>
  <si>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</si>
  <si>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</si>
  <si>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</si>
  <si>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</si>
  <si>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</si>
  <si>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  50 - Letmá výsprava</t>
  </si>
  <si>
    <t xml:space="preserve">      50_1 - Bodová výsprava</t>
  </si>
  <si>
    <t xml:space="preserve">      50_2 - Celoplošná výsprava</t>
  </si>
  <si>
    <t xml:space="preserve">      50_3 - Oprava a výměna uličních vpustí</t>
  </si>
  <si>
    <t xml:space="preserve">      50_4 - Oprava chodníků</t>
  </si>
  <si>
    <t xml:space="preserve">      50_5 - Dopravní značení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</si>
  <si>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</si>
  <si>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</si>
  <si>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</si>
  <si>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</si>
  <si>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</si>
  <si>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</si>
  <si>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</si>
  <si>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</si>
  <si>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</si>
  <si>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</si>
  <si>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</si>
  <si>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</si>
  <si>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</si>
  <si>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</si>
  <si>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</si>
  <si>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</si>
  <si>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</si>
  <si>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</t>
  </si>
  <si>
    <t>Komunikace pozemní</t>
  </si>
  <si>
    <t>50</t>
  </si>
  <si>
    <t>Letmá výsprava</t>
  </si>
  <si>
    <t>K</t>
  </si>
  <si>
    <t>572241112</t>
  </si>
  <si>
    <t>Vyspravení výtluků asfaltovým betonem ACO (AB) tl do 60 mm při vyspravované ploše do 10% na 1 km</t>
  </si>
  <si>
    <t>m2</t>
  </si>
  <si>
    <t>CS ÚRS 2019 01</t>
  </si>
  <si>
    <t>4</t>
  </si>
  <si>
    <t>3</t>
  </si>
  <si>
    <t>1158992002</t>
  </si>
  <si>
    <t>PP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</si>
  <si>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</si>
  <si>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572261113</t>
  </si>
  <si>
    <t>Vyspravení výtluků studenou asfaltovou směsí tl do 50 mm při vyspravované ploše do 10% na 1 km</t>
  </si>
  <si>
    <t>1482877952</t>
  </si>
  <si>
    <t>Vyspravení výtluků materiálem na bázi asfaltu s řezáním, vysekáním, očištěním, zaplněním směsí a zhutněním asfaltovou směsí aplikovanou za studena při vyspravované ploše na 1 km komunikace do 10 % tl. přes 40 do 50 mm</t>
  </si>
  <si>
    <t>50_1</t>
  </si>
  <si>
    <t>Bodová výsprava</t>
  </si>
  <si>
    <t>919735111</t>
  </si>
  <si>
    <t>Řezání stávajícího živičného krytu hl do 50 mm</t>
  </si>
  <si>
    <t>m</t>
  </si>
  <si>
    <t>-1567826804</t>
  </si>
  <si>
    <t>Řezání stávajícího živičného krytu nebo podkladu  hloubky do 50 mm</t>
  </si>
  <si>
    <t>919735112</t>
  </si>
  <si>
    <t>Řezání stávajícího živičného krytu hl do 100 mm</t>
  </si>
  <si>
    <t>827358673</t>
  </si>
  <si>
    <t>Řezání stávajícího živičného krytu nebo podkladu  hloubky přes 50 do 100 mm</t>
  </si>
  <si>
    <t>113154263</t>
  </si>
  <si>
    <t>Frézování živičného krytu tl 50 mm pruh š 2 m pl do 1000 m2 s překážkami v trase</t>
  </si>
  <si>
    <t>-535360110</t>
  </si>
  <si>
    <t>Frézování živičného podkladu nebo krytu  s naložením na dopravní prostředek plochy přes 500 do 1 000 m2 s překážkami v trase pruhu šířky přes 1 m do 2 m, tloušťky vrstvy 50 mm</t>
  </si>
  <si>
    <t>6</t>
  </si>
  <si>
    <t>113154264</t>
  </si>
  <si>
    <t>Frézování živičného krytu tl 100 mm pruh š 2 m pl do 1000 m2 s překážkami v trase</t>
  </si>
  <si>
    <t>-767796902</t>
  </si>
  <si>
    <t>Frézování živičného podkladu nebo krytu  s naložením na dopravní prostředek plochy přes 500 do 1 000 m2 s překážkami v trase pruhu šířky přes 1 m do 2 m, tloušťky vrstvy 100 mm</t>
  </si>
  <si>
    <t>7</t>
  </si>
  <si>
    <t>938909311</t>
  </si>
  <si>
    <t>Odstranění bláta a hlinitého nánosu z povrchu podkladu nebo krytu betonového nebo živičného</t>
  </si>
  <si>
    <t>2023571461</t>
  </si>
  <si>
    <t>Čištění vozovek metením bláta, prachu nebo hlinitého nánosu s odklizením na hromady na vzdálenost do 20 m nebo naložením na dopravní prostředek strojně povrchu podkladu nebo krytu betonového nebo živičného</t>
  </si>
  <si>
    <t>8</t>
  </si>
  <si>
    <t>113107141</t>
  </si>
  <si>
    <t>Odstranění podkladu pl do 50 m2 živičných tl 50 mm</t>
  </si>
  <si>
    <t>314732243</t>
  </si>
  <si>
    <t>Odstranění podkladů nebo krytů ručně s přemístěním hmot na skládku na vzdálenost do 3 m nebo s naložením na dopravní prostředek živičných, o tl. vrstvy do 50 mm</t>
  </si>
  <si>
    <t>9</t>
  </si>
  <si>
    <t>113107142</t>
  </si>
  <si>
    <t>Odstranění podkladu živičného tl 100 mm ručně</t>
  </si>
  <si>
    <t>-1999111305</t>
  </si>
  <si>
    <t>Odstranění podkladů nebo krytů ručně s přemístěním hmot na skládku na vzdálenost do 3 m nebo s naložením na dopravní prostředek živičných, o tl. vrstvy přes 50 do 100 mm</t>
  </si>
  <si>
    <t>113107130</t>
  </si>
  <si>
    <t>Odstranění podkladu z betonu prostého tl 100 mm ručně</t>
  </si>
  <si>
    <t>200227550</t>
  </si>
  <si>
    <t>Odstranění podkladů nebo krytů ručně s přemístěním hmot na skládku na vzdálenost do 3 m nebo s naložením na dopravní prostředek z betonu prostého, o tl. vrstvy do 100 mm</t>
  </si>
  <si>
    <t>11</t>
  </si>
  <si>
    <t>113107135</t>
  </si>
  <si>
    <t>Odstranění podkladu z betonu vyztuženého sítěmi tl 100 mm ručně</t>
  </si>
  <si>
    <t>-841624070</t>
  </si>
  <si>
    <t>Odstranění podkladů nebo krytů ručně s přemístěním hmot na skládku na vzdálenost do 3 m nebo s naložením na dopravní prostředek z betonu vyztuženého sítěmi, o tl. vrstvy do 100 mm</t>
  </si>
  <si>
    <t>12</t>
  </si>
  <si>
    <t>997221571</t>
  </si>
  <si>
    <t>Vodorovná doprava vybouraných hmot do 1 km</t>
  </si>
  <si>
    <t>t</t>
  </si>
  <si>
    <t>1329283208</t>
  </si>
  <si>
    <t>Vodorovná doprava vybouraných hmot  bez naložení, ale se složením a s hrubým urovnáním na vzdálenost do 1 km</t>
  </si>
  <si>
    <t>13</t>
  </si>
  <si>
    <t>997221579</t>
  </si>
  <si>
    <t>Příplatek ZKD 1 km u vodorovné dopravy vybouraných hmot</t>
  </si>
  <si>
    <t>-1166384395</t>
  </si>
  <si>
    <t>Vodorovná doprava vybouraných hmot  bez naložení, ale se složením a s hrubým urovnáním na vzdálenost Příplatek k ceně za každý další i započatý 1 km přes 1 km</t>
  </si>
  <si>
    <t>14</t>
  </si>
  <si>
    <t>997221845</t>
  </si>
  <si>
    <t>Poplatek za uložení odpadu z asfaltových povrchů na skládce (skládkovné)</t>
  </si>
  <si>
    <t>195303271</t>
  </si>
  <si>
    <t>Poplatek za uložení stavebního odpadu na skládce (skládkovné) asfaltového bez obsahu dehtu zatříděného do Katalogu odpadů pod kódem 170 302</t>
  </si>
  <si>
    <t>899431111</t>
  </si>
  <si>
    <t>Výšková úprava uličního vstupu nebo vpusti do 200 mm zvýšením krycího hrnce, šoupěte nebo hydrantu</t>
  </si>
  <si>
    <t>kus</t>
  </si>
  <si>
    <t>953567659</t>
  </si>
  <si>
    <t>Výšková úprava uličního vstupu nebo vpusti do 200 mm  zvýšením krycího hrnce, šoupěte nebo hydrantu bez úpravy armatur</t>
  </si>
  <si>
    <t>16</t>
  </si>
  <si>
    <t>919794441</t>
  </si>
  <si>
    <t>Úprava ploch kolem hydrantů, šoupat, poklopů a mříží nebo sloupů v živičných krytech pl do 2 m2</t>
  </si>
  <si>
    <t>-992492427</t>
  </si>
  <si>
    <t>Úprava ploch kolem hydrantů, šoupat, kanalizačních poklopů a mříží, sloupů apod.  v živičných krytech jakékoliv tloušťky, jednotlivě v půdorysné ploše do 2 m2</t>
  </si>
  <si>
    <t>17</t>
  </si>
  <si>
    <t>573231111</t>
  </si>
  <si>
    <t>Postřik živičný spojovací ze silniční emulze v množství do 0,7 kg/m2</t>
  </si>
  <si>
    <t>1622881876</t>
  </si>
  <si>
    <t>Postřik spojovací PS bez posypu kamenivem ze silniční emulze, v množství 0,70 kg/m2</t>
  </si>
  <si>
    <t>18</t>
  </si>
  <si>
    <t>919122121</t>
  </si>
  <si>
    <t>Těsnění spár zálivkou za tepla pro komůrky š 15 mm hl 25 mm s těsnicím profilem</t>
  </si>
  <si>
    <t>-127799781</t>
  </si>
  <si>
    <t>Utěsnění dilatačních spár zálivkou za tepla  v cementobetonovém nebo živičném krytu včetně adhezního nátěru s těsnicím profilem pod zálivkou, pro komůrky šířky 15 mm, hloubky 25 mm</t>
  </si>
  <si>
    <t>19</t>
  </si>
  <si>
    <t>572141111</t>
  </si>
  <si>
    <t>Vyrovnání povrchu dosavadních krytů asfaltovým betonem ACO (AB) tl do 40 mm</t>
  </si>
  <si>
    <t>-1831953195</t>
  </si>
  <si>
    <t>Vyrovnání povrchu dosavadních krytů  s rozprostřením hmot a zhutněním asfaltovým betonem ACO (AB) tl. od 20 do 40 mm</t>
  </si>
  <si>
    <t>20</t>
  </si>
  <si>
    <t>2056643860</t>
  </si>
  <si>
    <t>577143111</t>
  </si>
  <si>
    <t>Asfaltový beton vrstva obrusná ACO 8 (ABJ) tl 50 mm š do 3 m z nemodifikovaného asfaltu</t>
  </si>
  <si>
    <t>-1137037882</t>
  </si>
  <si>
    <t>Asfaltový beton vrstva obrusná ACO 8 (ABJ)  s rozprostřením a se zhutněním z nemodifikovaného asfaltu v pruhu šířky do 3 m, po zhutnění tl. 50 mm</t>
  </si>
  <si>
    <t>22</t>
  </si>
  <si>
    <t>998225111</t>
  </si>
  <si>
    <t>Přesun hmot pro pozemní komunikace s krytem z kamene, monolitickým betonovým nebo živičným</t>
  </si>
  <si>
    <t>-1001082164</t>
  </si>
  <si>
    <t>Přesun hmot pro komunikace s krytem z kameniva, monolitickým betonovým nebo živičným  dopravní vzdálenost do 200 m jakékoliv délky objektu</t>
  </si>
  <si>
    <t>50_2</t>
  </si>
  <si>
    <t>Celoplošná výsprava</t>
  </si>
  <si>
    <t>23</t>
  </si>
  <si>
    <t>406442208</t>
  </si>
  <si>
    <t>24</t>
  </si>
  <si>
    <t>-276517509</t>
  </si>
  <si>
    <t>25</t>
  </si>
  <si>
    <t>-831787533</t>
  </si>
  <si>
    <t>26</t>
  </si>
  <si>
    <t>914773201</t>
  </si>
  <si>
    <t>27</t>
  </si>
  <si>
    <t>122101101</t>
  </si>
  <si>
    <t>Odkopávky a prokopávky nezapažené v hornině tř. 1 a 2 objem do 100 m3</t>
  </si>
  <si>
    <t>m3</t>
  </si>
  <si>
    <t>2118706058</t>
  </si>
  <si>
    <t>Odkopávky a prokopávky nezapažené  s přehozením výkopku na vzdálenost do 3 m nebo s naložením na dopravní prostředek v horninách tř. 1 a 2 do 100 m3</t>
  </si>
  <si>
    <t>28</t>
  </si>
  <si>
    <t>122201101</t>
  </si>
  <si>
    <t>Odkopávky a prokopávky nezapažené v hornině tř. 3 objem do 100 m3</t>
  </si>
  <si>
    <t>314335244</t>
  </si>
  <si>
    <t>Odkopávky a prokopávky nezapažené  s přehozením výkopku na vzdálenost do 3 m nebo s naložením na dopravní prostředek v hornině tř. 3 do 100 m3</t>
  </si>
  <si>
    <t>29</t>
  </si>
  <si>
    <t>122201109</t>
  </si>
  <si>
    <t>Příplatek za lepivost u odkopávek v hornině tř. 1 až 3</t>
  </si>
  <si>
    <t>1630148223</t>
  </si>
  <si>
    <t>Odkopávky a prokopávky nezapažené  s přehozením výkopku na vzdálenost do 3 m nebo s naložením na dopravní prostředek v hornině tř. 3 Příplatek k cenám za lepivost horniny tř. 3</t>
  </si>
  <si>
    <t>30</t>
  </si>
  <si>
    <t>122301101</t>
  </si>
  <si>
    <t>Odkopávky a prokopávky nezapažené v hornině tř. 4 objem do 100 m3</t>
  </si>
  <si>
    <t>1300634988</t>
  </si>
  <si>
    <t>Odkopávky a prokopávky nezapažené  s přehozením výkopku na vzdálenost do 3 m nebo s naložením na dopravní prostředek v hornině tř. 4 do 100 m3</t>
  </si>
  <si>
    <t>31</t>
  </si>
  <si>
    <t>122301109</t>
  </si>
  <si>
    <t>Příplatek za lepivost u odkopávek nezapažených v hornině tř. 4</t>
  </si>
  <si>
    <t>361429234</t>
  </si>
  <si>
    <t>Odkopávky a prokopávky nezapažené  s přehozením výkopku na vzdálenost do 3 m nebo s naložením na dopravní prostředek v hornině tř. 4 Příplatek k cenám za lepivost horniny tř. 4</t>
  </si>
  <si>
    <t>32</t>
  </si>
  <si>
    <t>-1766302178</t>
  </si>
  <si>
    <t>33</t>
  </si>
  <si>
    <t>-1991831631</t>
  </si>
  <si>
    <t>34</t>
  </si>
  <si>
    <t>-797422712</t>
  </si>
  <si>
    <t>35</t>
  </si>
  <si>
    <t>1735316292</t>
  </si>
  <si>
    <t>36</t>
  </si>
  <si>
    <t>-1443069188</t>
  </si>
  <si>
    <t>37</t>
  </si>
  <si>
    <t>956921732</t>
  </si>
  <si>
    <t>38</t>
  </si>
  <si>
    <t>938909331</t>
  </si>
  <si>
    <t>Čištění vozovek metením ručně podkladu nebo krytu betonového nebo živičného</t>
  </si>
  <si>
    <t>-788760633</t>
  </si>
  <si>
    <t>Čištění vozovek metením bláta, prachu nebo hlinitého nánosu s odklizením na hromady na vzdálenost do 20 m nebo naložením na dopravní prostředek ručně povrchu podkladu nebo krytu betonového nebo živičného</t>
  </si>
  <si>
    <t>39</t>
  </si>
  <si>
    <t>-1129969160</t>
  </si>
  <si>
    <t>40</t>
  </si>
  <si>
    <t>572581111</t>
  </si>
  <si>
    <t>Vyspravení trhlin živičným polymerovým páskem š 30 mm tl 3 mm</t>
  </si>
  <si>
    <t>-598599765</t>
  </si>
  <si>
    <t>Vyspravení trhlin dosavadního krytu samolepicí asfaltovou páskou šířky pásky 30 mm tl. 3 mm</t>
  </si>
  <si>
    <t>41</t>
  </si>
  <si>
    <t>497975696</t>
  </si>
  <si>
    <t>42</t>
  </si>
  <si>
    <t>1726513745</t>
  </si>
  <si>
    <t>43</t>
  </si>
  <si>
    <t>565135111</t>
  </si>
  <si>
    <t>Asfaltový beton vrstva podkladní ACP 16 (obalované kamenivo OKS) tl 50 mm š do 3 m</t>
  </si>
  <si>
    <t>1808479024</t>
  </si>
  <si>
    <t>Asfaltový beton vrstva podkladní ACP 16 (obalované kamenivo střednězrnné - OKS)  s rozprostřením a zhutněním v pruhu šířky do 3 m, po zhutnění tl. 50 mm</t>
  </si>
  <si>
    <t>44</t>
  </si>
  <si>
    <t>-235960097</t>
  </si>
  <si>
    <t>45</t>
  </si>
  <si>
    <t>577144111</t>
  </si>
  <si>
    <t>Asfaltový beton vrstva obrusná ACO 11 (ABS) tř. I tl 50 mm š do 3 m z nemodifikovaného asfaltu</t>
  </si>
  <si>
    <t>41172457</t>
  </si>
  <si>
    <t>Asfaltový beton vrstva obrusná ACO 11 (ABS)  s rozprostřením a se zhutněním z nemodifikovaného asfaltu v pruhu šířky do 3 m tř. I, po zhutnění tl. 50 mm</t>
  </si>
  <si>
    <t>46</t>
  </si>
  <si>
    <t>577144131</t>
  </si>
  <si>
    <t>Asfaltový beton vrstva obrusná ACO 11 (ABS) tř. I tl 50 mm š do 3 m z modifikovaného asfaltu</t>
  </si>
  <si>
    <t>734501059</t>
  </si>
  <si>
    <t>Asfaltový beton vrstva obrusná ACO 11 (ABS)  s rozprostřením a se zhutněním z modifikovaného asfaltu v pruhu šířky do 3 m, po zhutnění tl. 50 mm</t>
  </si>
  <si>
    <t>47</t>
  </si>
  <si>
    <t>113201112</t>
  </si>
  <si>
    <t>Vytrhání obrub silničních ležatých</t>
  </si>
  <si>
    <t>-2122318004</t>
  </si>
  <si>
    <t>Vytrhání obrub  s vybouráním lože, s přemístěním hmot na skládku na vzdálenost do 3 m nebo s naložením na dopravní prostředek silničních ležatých</t>
  </si>
  <si>
    <t>48</t>
  </si>
  <si>
    <t>979024443</t>
  </si>
  <si>
    <t>Očištění vybouraných obrubníků a krajníků silničních</t>
  </si>
  <si>
    <t>-614235255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</si>
  <si>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</si>
  <si>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49</t>
  </si>
  <si>
    <t>916131113</t>
  </si>
  <si>
    <t>Osazení silničního obrubníku betonového ležatého s boční opěrou do lože z betonu prostého</t>
  </si>
  <si>
    <t>463518343</t>
  </si>
  <si>
    <t>Osazení silničního obrubníku betonového se zřízením lože, s vyplněním a zatřením spár cementovou maltou ležatého s boční opěrou z betonu prostého, do lože z betonu prostého</t>
  </si>
  <si>
    <t>916241112</t>
  </si>
  <si>
    <t>Osazení obrubníku kamenného ležatého bez boční opěry do lože z betonu prostého</t>
  </si>
  <si>
    <t>1703152979</t>
  </si>
  <si>
    <t>Osazení obrubníku kamenného se zřízením lože, s vyplněním a zatřením spár cementovou maltou ležatého bez boční opěry, do lože z betonu prostého</t>
  </si>
  <si>
    <t>51</t>
  </si>
  <si>
    <t>916241113</t>
  </si>
  <si>
    <t>Osazení obrubníku kamenného ležatého s boční opěrou do lože z betonu prostého</t>
  </si>
  <si>
    <t>-1301148351</t>
  </si>
  <si>
    <t>Osazení obrubníku kamenného se zřízením lože, s vyplněním a zatřením spár cementovou maltou ležatého s boční opěrou z betonu prostého, do lože z betonu prostého</t>
  </si>
  <si>
    <t>52</t>
  </si>
  <si>
    <t>916241212</t>
  </si>
  <si>
    <t>Osazení obrubníku kamenného stojatého bez boční opěry do lože z betonu prostého</t>
  </si>
  <si>
    <t>-995985878</t>
  </si>
  <si>
    <t>Osazení obrubníku kamenného se zřízením lože, s vyplněním a zatřením spár cementovou maltou stojatého bez boční opěry, do lože z betonu prostého</t>
  </si>
  <si>
    <t>53</t>
  </si>
  <si>
    <t>M</t>
  </si>
  <si>
    <t>59217031</t>
  </si>
  <si>
    <t>obrubník betonový silniční 1000x150x250mm</t>
  </si>
  <si>
    <t>-1150685743</t>
  </si>
  <si>
    <t>54</t>
  </si>
  <si>
    <t>-1039779959</t>
  </si>
  <si>
    <t>50_3</t>
  </si>
  <si>
    <t>Oprava a výměna uličních vpustí</t>
  </si>
  <si>
    <t>55</t>
  </si>
  <si>
    <t>113107030</t>
  </si>
  <si>
    <t>Odstranění podkladu z betonu prostého tl 100 mm při překopech ručně</t>
  </si>
  <si>
    <t>1285020496</t>
  </si>
  <si>
    <t>Odstranění podkladů nebo krytů při překopech inženýrských sítí s přemístěním hmot na skládku ve vzdálenosti do 3 m nebo s naložením na dopravní prostředek ručně z betonu prostého, o tl. vrstvy do 100 mm</t>
  </si>
  <si>
    <t>56</t>
  </si>
  <si>
    <t>935112111</t>
  </si>
  <si>
    <t>Osazení příkopového žlabu do betonu tl 100 mm z betonových tvárnic š 500 mm</t>
  </si>
  <si>
    <t>1556252019</t>
  </si>
  <si>
    <t>Osazení betonového příkopového žlabu s vyplněním a zatřením spár cementovou maltou s ložem tl. 100 mm z betonu prostého z betonových příkopových tvárnic šířky do 500 mm</t>
  </si>
  <si>
    <t>57</t>
  </si>
  <si>
    <t>59227035</t>
  </si>
  <si>
    <t>žlab betonový odvodňovací 51 x 65 x 15,7 cm</t>
  </si>
  <si>
    <t>775010567</t>
  </si>
  <si>
    <t>žlab odvodňovací betonový 510x 650x157mm</t>
  </si>
  <si>
    <t>58</t>
  </si>
  <si>
    <t>966008221</t>
  </si>
  <si>
    <t>Bourání betonového nebo polymerbetonového odvodňovacího žlabu š do 200 mm</t>
  </si>
  <si>
    <t>-189732209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</si>
  <si>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</si>
  <si>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59</t>
  </si>
  <si>
    <t>899231111</t>
  </si>
  <si>
    <t>Výšková úprava uličního vstupu nebo vpusti do 200 mm zvýšením mříže</t>
  </si>
  <si>
    <t>1213118608</t>
  </si>
  <si>
    <t>Výšková úprava uličního vstupu nebo vpusti do 200 mm  zvýšením mříže</t>
  </si>
  <si>
    <t>60</t>
  </si>
  <si>
    <t>899331111</t>
  </si>
  <si>
    <t>Výšková úprava uličního vstupu nebo vpusti do 200 mm zvýšením poklopu</t>
  </si>
  <si>
    <t>599074246</t>
  </si>
  <si>
    <t>Výšková úprava uličního vstupu nebo vpusti do 200 mm  zvýšením poklopu</t>
  </si>
  <si>
    <t>61</t>
  </si>
  <si>
    <t>-1748226635</t>
  </si>
  <si>
    <t>62</t>
  </si>
  <si>
    <t>-1505294131</t>
  </si>
  <si>
    <t>63</t>
  </si>
  <si>
    <t>358315114</t>
  </si>
  <si>
    <t>Bourání stoky kompletní nebo otvorů z prostého betonu plochy do 4 m2</t>
  </si>
  <si>
    <t>1831281285</t>
  </si>
  <si>
    <t>Bourání stoky kompletní nebo vybourání otvorů průřezové plochy do 4 m2 ve stokách ze zdiva z prostého betonu</t>
  </si>
  <si>
    <t>64</t>
  </si>
  <si>
    <t>132101101</t>
  </si>
  <si>
    <t>Hloubení rýh šířky do 600 mm v hornině tř. 1 a 2 objemu do 100 m3</t>
  </si>
  <si>
    <t>-843536458</t>
  </si>
  <si>
    <t>Hloubení zapažených i nezapažených rýh šířky do 600 mm  s urovnáním dna do předepsaného profilu a spádu v horninách tř. 1 a 2 do 100 m3</t>
  </si>
  <si>
    <t>65</t>
  </si>
  <si>
    <t>132201101</t>
  </si>
  <si>
    <t>Hloubení rýh š do 600 mm v hornině tř. 3 objemu do 100 m3</t>
  </si>
  <si>
    <t>1388407809</t>
  </si>
  <si>
    <t>Hloubení zapažených i nezapažených rýh šířky do 600 mm  s urovnáním dna do předepsaného profilu a spádu v hornině tř. 3 do 100 m3</t>
  </si>
  <si>
    <t>66</t>
  </si>
  <si>
    <t>132301101</t>
  </si>
  <si>
    <t>Hloubení rýh š do 600 mm v hornině tř. 4 objemu do 100 m3</t>
  </si>
  <si>
    <t>1177548503</t>
  </si>
  <si>
    <t>Hloubení zapažených i nezapažených rýh šířky do 600 mm  s urovnáním dna do předepsaného profilu a spádu v hornině tř. 4 do 100 m3</t>
  </si>
  <si>
    <t>67</t>
  </si>
  <si>
    <t>132301109</t>
  </si>
  <si>
    <t>Příplatek za lepivost k hloubení rýh š do 600 mm v hornině tř. 4</t>
  </si>
  <si>
    <t>-1415305795</t>
  </si>
  <si>
    <t>Hloubení zapažených i nezapažených rýh šířky do 600 mm  s urovnáním dna do předepsaného profilu a spádu v hornině tř. 4 Příplatek k cenám za lepivost horniny tř. 4</t>
  </si>
  <si>
    <t>68</t>
  </si>
  <si>
    <t>174101101</t>
  </si>
  <si>
    <t>Zásyp jam, šachet rýh nebo kolem objektů sypaninou se zhutněním</t>
  </si>
  <si>
    <t>-1592197834</t>
  </si>
  <si>
    <t>Zásyp sypaninou z jakékoliv horniny  s uložením výkopku ve vrstvách se zhutněním jam, šachet, rýh nebo kolem objektů v těchto vykopávkách</t>
  </si>
  <si>
    <t>69</t>
  </si>
  <si>
    <t>871315211</t>
  </si>
  <si>
    <t>Kanalizační potrubí z tvrdého PVC-systém KG tuhost třídy SN4 DN150</t>
  </si>
  <si>
    <t>-1100858613</t>
  </si>
  <si>
    <t>Kanalizační potrubí z tvrdého PVC v otevřeném výkopu ve sklonu do 20 %, hladkého plnostěnného jednovrstvého, tuhost třídy SN 4 DN 160</t>
  </si>
  <si>
    <t>70</t>
  </si>
  <si>
    <t>-838361703</t>
  </si>
  <si>
    <t>71</t>
  </si>
  <si>
    <t>-2116866408</t>
  </si>
  <si>
    <t>72</t>
  </si>
  <si>
    <t>171201211</t>
  </si>
  <si>
    <t>Poplatek za uložení odpadu ze sypaniny na skládce (skládkovné)</t>
  </si>
  <si>
    <t>290320978</t>
  </si>
  <si>
    <t>Poplatek za uložení stavebního odpadu na skládce (skládkovné) zeminy a kameniva zatříděného do Katalogu odpadů pod kódem 170 504</t>
  </si>
  <si>
    <t>73</t>
  </si>
  <si>
    <t>564761111</t>
  </si>
  <si>
    <t>Podklad z kameniva hrubého drceného vel. 32-63 mm tl 200 mm</t>
  </si>
  <si>
    <t>-249055776</t>
  </si>
  <si>
    <t>Podklad nebo kryt z kameniva hrubého drceného  vel. 32-63 mm s rozprostřením a zhutněním, po zhutnění tl. 200 mm</t>
  </si>
  <si>
    <t>74</t>
  </si>
  <si>
    <t>564661111</t>
  </si>
  <si>
    <t>Podklad z kameniva hrubého drceného vel. 63-125 mm tl 200 mm</t>
  </si>
  <si>
    <t>1950991763</t>
  </si>
  <si>
    <t>Podklad z kameniva hrubého drceného  vel. 63-125 mm, s rozprostřením a zhutněním, po zhutnění tl. 200 mm</t>
  </si>
  <si>
    <t>75</t>
  </si>
  <si>
    <t>564752111</t>
  </si>
  <si>
    <t>Podklad z vibrovaného štěrku VŠ tl 150 mm</t>
  </si>
  <si>
    <t>24171818</t>
  </si>
  <si>
    <t>Podklad nebo kryt z vibrovaného štěrku VŠ  s rozprostřením, vlhčením a zhutněním, po zhutnění tl. 150 mm</t>
  </si>
  <si>
    <t>76</t>
  </si>
  <si>
    <t>1330215942</t>
  </si>
  <si>
    <t>77</t>
  </si>
  <si>
    <t>59223820</t>
  </si>
  <si>
    <t>vpusť uliční skruž betonová 290x500x50mm s osazením na kalový koš pro těžké naplaveniny</t>
  </si>
  <si>
    <t>-1618885779</t>
  </si>
  <si>
    <t>78</t>
  </si>
  <si>
    <t>59223824</t>
  </si>
  <si>
    <t>vpusť uliční skruž betonová 590x500x50mm s výtokem (bez vložky)</t>
  </si>
  <si>
    <t>804387119</t>
  </si>
  <si>
    <t>79</t>
  </si>
  <si>
    <t>-940691653</t>
  </si>
  <si>
    <t>80</t>
  </si>
  <si>
    <t>895941111</t>
  </si>
  <si>
    <t>Zřízení vpusti kanalizační uliční z betonových dílců typ UV-50 normální</t>
  </si>
  <si>
    <t>1882238132</t>
  </si>
  <si>
    <t>Zřízení vpusti kanalizační  uliční z betonových dílců typ UV-50 normální</t>
  </si>
  <si>
    <t>81</t>
  </si>
  <si>
    <t>59223826</t>
  </si>
  <si>
    <t>vpusť uliční skruž betonová 590x500x50mm</t>
  </si>
  <si>
    <t>466990777</t>
  </si>
  <si>
    <t>82</t>
  </si>
  <si>
    <t>59223864</t>
  </si>
  <si>
    <t>prstenec pro uliční vpusť vyrovnávací betonový 390x60x130mm</t>
  </si>
  <si>
    <t>-966940664</t>
  </si>
  <si>
    <t>83</t>
  </si>
  <si>
    <t>59223821</t>
  </si>
  <si>
    <t>vpusť uliční prstenec betonový 180x660x100mm</t>
  </si>
  <si>
    <t>-1488665675</t>
  </si>
  <si>
    <t>84</t>
  </si>
  <si>
    <t>59223822</t>
  </si>
  <si>
    <t>vpusť uliční dno s výtokem betonové 626x495x50mm</t>
  </si>
  <si>
    <t>670328139</t>
  </si>
  <si>
    <t>85</t>
  </si>
  <si>
    <t>59223850</t>
  </si>
  <si>
    <t>dno pro uliční vpusť s výtokovým otvorem betonové 450x330x50mm</t>
  </si>
  <si>
    <t>586396454</t>
  </si>
  <si>
    <t>86</t>
  </si>
  <si>
    <t>59223852</t>
  </si>
  <si>
    <t>dno pro uliční vpusť s kalovou prohlubní betonové 450x300x50mm</t>
  </si>
  <si>
    <t>-504433725</t>
  </si>
  <si>
    <t>87</t>
  </si>
  <si>
    <t>59223874.BTL</t>
  </si>
  <si>
    <t>koš pozink. C3 DIN 4052, vysoký, pro rám 500/300</t>
  </si>
  <si>
    <t>1677897330</t>
  </si>
  <si>
    <t>88</t>
  </si>
  <si>
    <t>59223875.BTL</t>
  </si>
  <si>
    <t>koš pozink. D1 DIN 4052, nízký, pro rám 500/300</t>
  </si>
  <si>
    <t>-1509576285</t>
  </si>
  <si>
    <t>50_4</t>
  </si>
  <si>
    <t>Oprava chodníků</t>
  </si>
  <si>
    <t>89</t>
  </si>
  <si>
    <t>113107241</t>
  </si>
  <si>
    <t>Odstranění podkladu pl přes 200 m2 živičných tl 50 mm</t>
  </si>
  <si>
    <t>656457998</t>
  </si>
  <si>
    <t>Odstranění podkladů nebo krytů strojně plochy jednotlivě přes 200 m2 s přemístěním hmot na skládku na vzdálenost do 20 m nebo s naložením na dopravní prostředek živičných, o tl. vrstvy do 50 mm</t>
  </si>
  <si>
    <t>90</t>
  </si>
  <si>
    <t>113107181</t>
  </si>
  <si>
    <t>Odstranění podkladu pl přes 50 do 200 m2 živičných tl 50 mm</t>
  </si>
  <si>
    <t>-1866044161</t>
  </si>
  <si>
    <t>Odstranění podkladů nebo krytů strojně plochy jednotlivě přes 50 m2 do 200 m2 s přemístěním hmot na skládku na vzdálenost do 20 m nebo s naložením na dopravní prostředek živičných, o tl. vrstvy do 50 mm</t>
  </si>
  <si>
    <t>91</t>
  </si>
  <si>
    <t>113107132</t>
  </si>
  <si>
    <t>Odstranění podkladu pl do 50 m2 z betonu prostého tl 300 mm</t>
  </si>
  <si>
    <t>154730587</t>
  </si>
  <si>
    <t>Odstranění podkladů nebo krytů ručně s přemístěním hmot na skládku na vzdálenost do 3 m nebo s naložením na dopravní prostředek z betonu prostého, o tl. vrstvy přes 150 do 300 mm</t>
  </si>
  <si>
    <t>92</t>
  </si>
  <si>
    <t>113107232</t>
  </si>
  <si>
    <t>Odstranění podkladu pl přes 200 m2 z betonu prostého tl 300 mm</t>
  </si>
  <si>
    <t>-324137241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</si>
  <si>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</si>
  <si>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93</t>
  </si>
  <si>
    <t>113106111</t>
  </si>
  <si>
    <t>Rozebrání dlažeb komunikací pro pěší z mozaiky</t>
  </si>
  <si>
    <t>-1040801985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</si>
  <si>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</si>
  <si>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94</t>
  </si>
  <si>
    <t>113106123</t>
  </si>
  <si>
    <t>Rozebrání dlažeb komunikací pro pěší ze zámkových dlaždic</t>
  </si>
  <si>
    <t>-415683125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</si>
  <si>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</si>
  <si>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95</t>
  </si>
  <si>
    <t>113201111</t>
  </si>
  <si>
    <t>Vytrhání obrub chodníkových ležatých</t>
  </si>
  <si>
    <t>-1573659921</t>
  </si>
  <si>
    <t>Vytrhání obrub  s vybouráním lože, s přemístěním hmot na skládku na vzdálenost do 3 m nebo s naložením na dopravní prostředek chodníkových ležatých</t>
  </si>
  <si>
    <t>96</t>
  </si>
  <si>
    <t>141039068</t>
  </si>
  <si>
    <t>97</t>
  </si>
  <si>
    <t>113204111</t>
  </si>
  <si>
    <t>Vytrhání obrub záhonových</t>
  </si>
  <si>
    <t>-1969576938</t>
  </si>
  <si>
    <t>Vytrhání obrub  s vybouráním lože, s přemístěním hmot na skládku na vzdálenost do 3 m nebo s naložením na dopravní prostředek záhonových</t>
  </si>
  <si>
    <t>98</t>
  </si>
  <si>
    <t>113107131</t>
  </si>
  <si>
    <t>Odstranění podkladu pl do 50 m2 z betonu prostého tl 150 mm</t>
  </si>
  <si>
    <t>519395610</t>
  </si>
  <si>
    <t>Odstranění podkladů nebo krytů ručně s přemístěním hmot na skládku na vzdálenost do 3 m nebo s naložením na dopravní prostředek z betonu prostého, o tl. vrstvy přes 100 do 150 mm</t>
  </si>
  <si>
    <t>99</t>
  </si>
  <si>
    <t>113107112</t>
  </si>
  <si>
    <t>Odstranění podkladu pl do 50 m2 z kameniva těženého tl 200 mm</t>
  </si>
  <si>
    <t>-2039064494</t>
  </si>
  <si>
    <t>Odstranění podkladů nebo krytů ručně s přemístěním hmot na skládku na vzdálenost do 3 m nebo s naložením na dopravní prostředek z kameniva těženého, o tl. vrstvy přes 100 do 200 mm</t>
  </si>
  <si>
    <t>113107152</t>
  </si>
  <si>
    <t>Odstranění podkladu pl přes 50 do 200 m2 z kameniva těženého tl 200 mm</t>
  </si>
  <si>
    <t>360247510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</si>
  <si>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</si>
  <si>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101</t>
  </si>
  <si>
    <t>113107212</t>
  </si>
  <si>
    <t>Odstranění podkladu pl přes 200 m2 z kameniva těženého tl 200 mm</t>
  </si>
  <si>
    <t>803671181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</si>
  <si>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</si>
  <si>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102</t>
  </si>
  <si>
    <t>121112111</t>
  </si>
  <si>
    <t>Sejmutí ornice tl vrstvy do 150 mm ručně s vodorovným přemístěním do 50 m</t>
  </si>
  <si>
    <t>-935518299</t>
  </si>
  <si>
    <t>Sejmutí ornice ručně  s vodorovným přemístěním do 50 m na dočasné či trvalé skládky nebo na hromady v místě upotřebení tloušťky vrstvy do 150 mm</t>
  </si>
  <si>
    <t>103</t>
  </si>
  <si>
    <t>181951102</t>
  </si>
  <si>
    <t>Úprava pláně v hornině tř. 1 až 4 se zhutněním</t>
  </si>
  <si>
    <t>-244244304</t>
  </si>
  <si>
    <t>Úprava pláně vyrovnáním výškových rozdílů  v hornině tř. 1 až 4 se zhutněním</t>
  </si>
  <si>
    <t>104</t>
  </si>
  <si>
    <t>181111111</t>
  </si>
  <si>
    <t>Plošná úprava terénu do 500 m2 zemina tř 1 až 4 nerovnosti do +/- 100 mm v rovinně a svahu do 1:5</t>
  </si>
  <si>
    <t>-1914057947</t>
  </si>
  <si>
    <t>Plošná úprava terénu v zemině tř. 1 až 4 s urovnáním povrchu bez doplnění ornice souvislé plochy do 500 m2 při nerovnostech terénu přes 50 do 100 mm v rovině nebo na svahu do 1:5</t>
  </si>
  <si>
    <t>105</t>
  </si>
  <si>
    <t>181301102</t>
  </si>
  <si>
    <t>Rozprostření ornice tl vrstvy do 150 mm pl do 500 m2 v rovině nebo ve svahu do 1:5</t>
  </si>
  <si>
    <t>-1291766690</t>
  </si>
  <si>
    <t>Rozprostření a urovnání ornice v rovině nebo ve svahu sklonu do 1:5 při souvislé ploše do 500 m2, tl. vrstvy přes 100 do 150 mm</t>
  </si>
  <si>
    <t>106</t>
  </si>
  <si>
    <t>181411131</t>
  </si>
  <si>
    <t>Založení parkového trávníku výsevem plochy do 1000 m2 v rovině a ve svahu do 1:5</t>
  </si>
  <si>
    <t>1409365326</t>
  </si>
  <si>
    <t>Založení trávníku na půdě předem připravené plochy do 1000 m2 výsevem včetně utažení parkového v rovině nebo na svahu do 1:5</t>
  </si>
  <si>
    <t>107</t>
  </si>
  <si>
    <t>005724100</t>
  </si>
  <si>
    <t>osivo směs travní parková</t>
  </si>
  <si>
    <t>kg</t>
  </si>
  <si>
    <t>1576766312</t>
  </si>
  <si>
    <t>VV</t>
  </si>
  <si>
    <t>66,6666666666667*0,015 'Přepočtené koeficientem množství</t>
  </si>
  <si>
    <t>108</t>
  </si>
  <si>
    <t>-1830004885</t>
  </si>
  <si>
    <t>109</t>
  </si>
  <si>
    <t>564851111</t>
  </si>
  <si>
    <t>Podklad ze štěrkodrtě ŠD tl 150 mm</t>
  </si>
  <si>
    <t>1163575759</t>
  </si>
  <si>
    <t>Podklad ze štěrkodrti ŠD  s rozprostřením a zhutněním, po zhutnění tl. 150 mm</t>
  </si>
  <si>
    <t>110</t>
  </si>
  <si>
    <t>564861111</t>
  </si>
  <si>
    <t>Podklad ze štěrkodrtě ŠD tl 200 mm</t>
  </si>
  <si>
    <t>-1642448818</t>
  </si>
  <si>
    <t>Podklad ze štěrkodrti ŠD  s rozprostřením a zhutněním, po zhutnění tl. 200 mm</t>
  </si>
  <si>
    <t>111</t>
  </si>
  <si>
    <t>564931412</t>
  </si>
  <si>
    <t>Podklad z asfaltového recyklátu tl 100 mm</t>
  </si>
  <si>
    <t>938017677</t>
  </si>
  <si>
    <t>Podklad nebo podsyp z asfaltového recyklátu  s rozprostřením a zhutněním, po zhutnění tl. 100 mm</t>
  </si>
  <si>
    <t>112</t>
  </si>
  <si>
    <t>564911411</t>
  </si>
  <si>
    <t>Podklad z asfaltového recyklátu tl 50 mm</t>
  </si>
  <si>
    <t>13406598</t>
  </si>
  <si>
    <t>Podklad nebo podsyp z asfaltového recyklátu  s rozprostřením a zhutněním, po zhutnění tl. 50 mm</t>
  </si>
  <si>
    <t>113</t>
  </si>
  <si>
    <t>567114111</t>
  </si>
  <si>
    <t>Podklad z podkladového betonu tř. PB I (C 20/25) tl 100 mm</t>
  </si>
  <si>
    <t>1436700366</t>
  </si>
  <si>
    <t>Podklad ze směsi stmelené cementem SC bez dilatačních spár, s rozprostřením a zhutněním SC C 20/25 (PB I), po zhutnění tl. 100 mm</t>
  </si>
  <si>
    <t>114</t>
  </si>
  <si>
    <t>399302465</t>
  </si>
  <si>
    <t>115</t>
  </si>
  <si>
    <t>1996386718</t>
  </si>
  <si>
    <t>116</t>
  </si>
  <si>
    <t>-765004380</t>
  </si>
  <si>
    <t>117</t>
  </si>
  <si>
    <t>997221855</t>
  </si>
  <si>
    <t>Poplatek za uložení odpadu z kameniva na skládce (skládkovné)</t>
  </si>
  <si>
    <t>1237436848</t>
  </si>
  <si>
    <t>118</t>
  </si>
  <si>
    <t>591411111</t>
  </si>
  <si>
    <t>Kladení dlažby z mozaiky jednobarevné komunikací pro pěší lože z kameniva</t>
  </si>
  <si>
    <t>831475240</t>
  </si>
  <si>
    <t>Kladení dlažby z mozaiky komunikací pro pěší  s vyplněním spár, s dvojím beraněním a se smetením přebytečného materiálu na vzdálenost do 3 m jednobarevné, s ložem tl. do 40 mm z kameniva</t>
  </si>
  <si>
    <t>119</t>
  </si>
  <si>
    <t>591111111</t>
  </si>
  <si>
    <t>Kladení dlažby z kostek velkých z kamene do lože z kameniva těženého tl 50 mm</t>
  </si>
  <si>
    <t>1553054299</t>
  </si>
  <si>
    <t>Kladení dlažby z kostek  s provedením lože do tl. 50 mm, s vyplněním spár, s dvojím beraněním a se smetením přebytečného materiálu na krajnici velkých z kamene, do lože z kameniva těženého</t>
  </si>
  <si>
    <t>120</t>
  </si>
  <si>
    <t>58381008</t>
  </si>
  <si>
    <t>kostka dlažební žula velká 15/17</t>
  </si>
  <si>
    <t>837258125</t>
  </si>
  <si>
    <t>0,99009900990099*1,01 'Přepočtené koeficientem množství</t>
  </si>
  <si>
    <t>121</t>
  </si>
  <si>
    <t>58381004</t>
  </si>
  <si>
    <t>kostka dlažební mozaika žula 4/6 tř 1</t>
  </si>
  <si>
    <t>-433142275</t>
  </si>
  <si>
    <t>122</t>
  </si>
  <si>
    <t>58381005</t>
  </si>
  <si>
    <t>kostka dlažební mozaika žula 4/6 šedá</t>
  </si>
  <si>
    <t>-287093028</t>
  </si>
  <si>
    <t>123</t>
  </si>
  <si>
    <t>591141111</t>
  </si>
  <si>
    <t>Kladení dlažby z kostek velkých z kamene na MC tl 50 mm</t>
  </si>
  <si>
    <t>964733889</t>
  </si>
  <si>
    <t>Kladení dlažby z kostek  s provedením lože do tl. 50 mm, s vyplněním spár, s dvojím beraněním a se smetením přebytečného materiálu na krajnici velkých z kamene, do lože z cementové malty</t>
  </si>
  <si>
    <t>124</t>
  </si>
  <si>
    <t>591211111</t>
  </si>
  <si>
    <t>Kladení dlažby z kostek drobných z kamene do lože z kameniva těženého tl 50 mm</t>
  </si>
  <si>
    <t>-1072435088</t>
  </si>
  <si>
    <t>Kladení dlažby z kostek  s provedením lože do tl. 50 mm, s vyplněním spár, s dvojím beraněním a se smetením přebytečného materiálu na krajnici drobných z kamene, do lože z kameniva těženého</t>
  </si>
  <si>
    <t>125</t>
  </si>
  <si>
    <t>58381007</t>
  </si>
  <si>
    <t>kostka dlažební žula drobná 8/10</t>
  </si>
  <si>
    <t>-1631634945</t>
  </si>
  <si>
    <t>0,980392156862745*1,02 'Přepočtené koeficientem množství</t>
  </si>
  <si>
    <t>126</t>
  </si>
  <si>
    <t>591241111</t>
  </si>
  <si>
    <t>Kladení dlažby z kostek drobných z kamene na MC tl 50 mm</t>
  </si>
  <si>
    <t>-905103847</t>
  </si>
  <si>
    <t>Kladení dlažby z kostek  s provedením lože do tl. 50 mm, s vyplněním spár, s dvojím beraněním a se smetením přebytečného materiálu na krajnici drobných z kamene, do lože z cementové malty</t>
  </si>
  <si>
    <t>127</t>
  </si>
  <si>
    <t>1699164772</t>
  </si>
  <si>
    <t>128</t>
  </si>
  <si>
    <t>591412111</t>
  </si>
  <si>
    <t>Kladení dlažby z mozaiky dvou a vícebarevné komunikací pro pěší lože z kameniva</t>
  </si>
  <si>
    <t>577583830</t>
  </si>
  <si>
    <t>Kladení dlažby z mozaiky komunikací pro pěší  s vyplněním spár, s dvojím beraněním a se smetením přebytečného materiálu na vzdálenost do 3 m dvoubarevné a vícebarevné, s ložem tl. do 40 mm z kameniva</t>
  </si>
  <si>
    <t>129</t>
  </si>
  <si>
    <t>916231113</t>
  </si>
  <si>
    <t>Osazení chodníkového obrubníku betonového ležatého s boční opěrou do lože z betonu prostého</t>
  </si>
  <si>
    <t>-179341212</t>
  </si>
  <si>
    <t>Osazení chodníkového obrubníku betonového se zřízením lože, s vyplněním a zatřením spár cementovou maltou ležatého s boční opěrou z betonu prostého, do lože z betonu prostého</t>
  </si>
  <si>
    <t>130</t>
  </si>
  <si>
    <t>873926081</t>
  </si>
  <si>
    <t>131</t>
  </si>
  <si>
    <t>132201109</t>
  </si>
  <si>
    <t>Příplatek za lepivost k hloubení rýh š do 600 mm v hornině tř. 3</t>
  </si>
  <si>
    <t>669021219</t>
  </si>
  <si>
    <t>Hloubení zapažených i nezapažených rýh šířky do 600 mm  s urovnáním dna do předepsaného profilu a spádu v hornině tř. 3 Příplatek k cenám za lepivost horniny tř. 3</t>
  </si>
  <si>
    <t>132</t>
  </si>
  <si>
    <t>58380004</t>
  </si>
  <si>
    <t>obrubník kamenný žulový přímý 250x200mm</t>
  </si>
  <si>
    <t>-1132122311</t>
  </si>
  <si>
    <t>133</t>
  </si>
  <si>
    <t>58380424</t>
  </si>
  <si>
    <t>obrubník kamenný žulový obloukový R 1-3m 250x200mm</t>
  </si>
  <si>
    <t>504774200</t>
  </si>
  <si>
    <t>134</t>
  </si>
  <si>
    <t>326842965</t>
  </si>
  <si>
    <t>135</t>
  </si>
  <si>
    <t>916331112</t>
  </si>
  <si>
    <t>Osazení zahradního obrubníku betonového do lože z betonu s boční opěrou</t>
  </si>
  <si>
    <t>1358974693</t>
  </si>
  <si>
    <t>Osazení zahradního obrubníku betonového s ložem tl. od 50 do 100 mm z betonu prostého tř. C 12/15 s boční opěrou z betonu prostého tř. C 12/15</t>
  </si>
  <si>
    <t>136</t>
  </si>
  <si>
    <t>BTB.24111</t>
  </si>
  <si>
    <t>obrubník betonový chodníkový Standard 100x10x25 cm</t>
  </si>
  <si>
    <t>-1249938607</t>
  </si>
  <si>
    <t>137</t>
  </si>
  <si>
    <t>59217011</t>
  </si>
  <si>
    <t>obrubník betonový zahradní 500x50x200mm</t>
  </si>
  <si>
    <t>-1583081621</t>
  </si>
  <si>
    <t>138</t>
  </si>
  <si>
    <t>596211110</t>
  </si>
  <si>
    <t>Kladení zámkové dlažby komunikací pro pěší tl 60 mm skupiny A pl do 50 m2</t>
  </si>
  <si>
    <t>1282284676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</si>
  <si>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</si>
  <si>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139</t>
  </si>
  <si>
    <t>PSB.14010300</t>
  </si>
  <si>
    <t>HOLLAND I 200x100x60 mm</t>
  </si>
  <si>
    <t>495126105</t>
  </si>
  <si>
    <t>140</t>
  </si>
  <si>
    <t>PSB.14010301</t>
  </si>
  <si>
    <t>-1991050079</t>
  </si>
  <si>
    <t>141</t>
  </si>
  <si>
    <t>PSB.14012600</t>
  </si>
  <si>
    <t>HOLLAND I 200x100x80 mm</t>
  </si>
  <si>
    <t>1388013505</t>
  </si>
  <si>
    <t>142</t>
  </si>
  <si>
    <t>PSB.14012601</t>
  </si>
  <si>
    <t>1234023173</t>
  </si>
  <si>
    <t>143</t>
  </si>
  <si>
    <t>LSV.100281</t>
  </si>
  <si>
    <t>dlažba PROMENÁDA SLEPECKÁ, 6cm, červená</t>
  </si>
  <si>
    <t>-1898171127</t>
  </si>
  <si>
    <t>dlažba PROMENÁDA SLEPECKÁ, 6 cm, červená</t>
  </si>
  <si>
    <t>50_5</t>
  </si>
  <si>
    <t>Dopravní značení</t>
  </si>
  <si>
    <t>144</t>
  </si>
  <si>
    <t>914111111</t>
  </si>
  <si>
    <t>Montáž svislé dopravní značky do velikosti 1 m2 objímkami na sloupek nebo konzolu</t>
  </si>
  <si>
    <t>1202589198</t>
  </si>
  <si>
    <t>Montáž svislé dopravní značky základní  velikosti do 1 m2 objímkami na sloupky nebo konzoly</t>
  </si>
  <si>
    <t>145</t>
  </si>
  <si>
    <t>914111112</t>
  </si>
  <si>
    <t>Montáž svislé dopravní značky do velikosti 1 m2 páskováním na sloup</t>
  </si>
  <si>
    <t>875521431</t>
  </si>
  <si>
    <t>Montáž svislé dopravní značky základní  velikosti do 1 m2 páskováním na sloupy</t>
  </si>
  <si>
    <t>146</t>
  </si>
  <si>
    <t>914111121</t>
  </si>
  <si>
    <t>Montáž svislé dopravní značky do velikosti 2 m2 objímkami na sloupek nebo konzolu</t>
  </si>
  <si>
    <t>-47667683</t>
  </si>
  <si>
    <t>Montáž svislé dopravní značky základní  velikosti do 2 m2 objímkami na sloupky nebo konzoly</t>
  </si>
  <si>
    <t>147</t>
  </si>
  <si>
    <t>914111122</t>
  </si>
  <si>
    <t>Montáž svislé dopravní značky do velikosti 2 m2 páskováním na sloup</t>
  </si>
  <si>
    <t>-555786730</t>
  </si>
  <si>
    <t>Montáž svislé dopravní značky základní  velikosti do 2 m2 páskováním na sloupy</t>
  </si>
  <si>
    <t>148</t>
  </si>
  <si>
    <t>914511111</t>
  </si>
  <si>
    <t>Montáž sloupku dopravních značek délky do 3,5 m s betonovým základem</t>
  </si>
  <si>
    <t>-1879341878</t>
  </si>
  <si>
    <t>Montáž sloupku dopravních značek  délky do 3,5 m do betonového základu</t>
  </si>
  <si>
    <t>149</t>
  </si>
  <si>
    <t>40445225</t>
  </si>
  <si>
    <t>sloupek pro dopravní značku Zn D 60mm v 3,5m</t>
  </si>
  <si>
    <t>-841500795</t>
  </si>
  <si>
    <t>150</t>
  </si>
  <si>
    <t>40445261</t>
  </si>
  <si>
    <t>spona upínací 12,7mm</t>
  </si>
  <si>
    <t>100 kus</t>
  </si>
  <si>
    <t>1874539665</t>
  </si>
  <si>
    <t>151</t>
  </si>
  <si>
    <t>40444000</t>
  </si>
  <si>
    <t>značka dopravní svislá výstražná FeZn A1-A30 P1,P4 700mm</t>
  </si>
  <si>
    <t>224177103</t>
  </si>
  <si>
    <t>152</t>
  </si>
  <si>
    <t>40444045</t>
  </si>
  <si>
    <t>značka dopravní svislá FeZn NK 700mm (A32a)</t>
  </si>
  <si>
    <t>-575645418</t>
  </si>
  <si>
    <t>153</t>
  </si>
  <si>
    <t>40444048</t>
  </si>
  <si>
    <t>značka dopravní svislá FeZn NK 700mm (A32b)</t>
  </si>
  <si>
    <t>-1701733420</t>
  </si>
  <si>
    <t>154</t>
  </si>
  <si>
    <t>40444052</t>
  </si>
  <si>
    <t>značka dopravní svislá STOP FeZn NK P6 700mm</t>
  </si>
  <si>
    <t>54394104</t>
  </si>
  <si>
    <t>155</t>
  </si>
  <si>
    <t>40444101</t>
  </si>
  <si>
    <t>značka dopravní svislá zákazová B FeZn JAC 500mm</t>
  </si>
  <si>
    <t>715360004</t>
  </si>
  <si>
    <t>156</t>
  </si>
  <si>
    <t>40444110</t>
  </si>
  <si>
    <t>značka dopravní svislá zákazová B FeZn JAC 700mm</t>
  </si>
  <si>
    <t>-1801615843</t>
  </si>
  <si>
    <t>157</t>
  </si>
  <si>
    <t>40444246</t>
  </si>
  <si>
    <t>značka dopravní svislá FeZn NK 800x300mm (IP4a)</t>
  </si>
  <si>
    <t>1144121579</t>
  </si>
  <si>
    <t>158</t>
  </si>
  <si>
    <t>40444116</t>
  </si>
  <si>
    <t>značka dopravní svislá zákazová B FeZn NK 900mm</t>
  </si>
  <si>
    <t>1214450378</t>
  </si>
  <si>
    <t>159</t>
  </si>
  <si>
    <t>-2142320452</t>
  </si>
  <si>
    <t>160</t>
  </si>
  <si>
    <t>40444280</t>
  </si>
  <si>
    <t>značka dopravní svislá FeZn NK 1100(1350)x330mm</t>
  </si>
  <si>
    <t>442609200</t>
  </si>
  <si>
    <t>161</t>
  </si>
  <si>
    <t>-169876924</t>
  </si>
  <si>
    <t>162</t>
  </si>
  <si>
    <t>-278788419</t>
  </si>
  <si>
    <t>163</t>
  </si>
  <si>
    <t>40444332</t>
  </si>
  <si>
    <t>značka dopravní svislá FeZn NK 500x150mm</t>
  </si>
  <si>
    <t>1372676793</t>
  </si>
  <si>
    <t>164</t>
  </si>
  <si>
    <t>40445202</t>
  </si>
  <si>
    <t>zrcadlo dopravní čtvercové 400 x 600 mm</t>
  </si>
  <si>
    <t>-1376063069</t>
  </si>
  <si>
    <t>zrcadlo dopravní čtvercové 400x600mm</t>
  </si>
  <si>
    <t>165</t>
  </si>
  <si>
    <t>40445203</t>
  </si>
  <si>
    <t>zrcadlo dopravní čtvercové 600 x 800 mm</t>
  </si>
  <si>
    <t>865113156</t>
  </si>
  <si>
    <t>zrcadlo dopravní čtvercové 600x800mm</t>
  </si>
  <si>
    <t>166</t>
  </si>
  <si>
    <t>40445204</t>
  </si>
  <si>
    <t>zrcadlo dopravní čtvercové 800 x 1000 mm</t>
  </si>
  <si>
    <t>953218981</t>
  </si>
  <si>
    <t>zrcadlo dopravní čtvercové 800x1000mm</t>
  </si>
  <si>
    <t>167</t>
  </si>
  <si>
    <t>40445220</t>
  </si>
  <si>
    <t>držák dopravní značky na stěnu D 60mm</t>
  </si>
  <si>
    <t>1193183340</t>
  </si>
  <si>
    <t>168</t>
  </si>
  <si>
    <t>40445235</t>
  </si>
  <si>
    <t>sloupek Al pro dopravní značku D 60mm v 3,5m</t>
  </si>
  <si>
    <t>-160144899</t>
  </si>
  <si>
    <t>sloupek pro dopravní značku Al D 60mm v 3,5m</t>
  </si>
  <si>
    <t>169</t>
  </si>
  <si>
    <t>40445240</t>
  </si>
  <si>
    <t>patka hliníková pro sloupek D 60 mm</t>
  </si>
  <si>
    <t>161147262</t>
  </si>
  <si>
    <t>patka pro sloupek Al D 60mm</t>
  </si>
  <si>
    <t>170</t>
  </si>
  <si>
    <t>40445253</t>
  </si>
  <si>
    <t>víčko plastové na sloupek D 60mm</t>
  </si>
  <si>
    <t>457274678</t>
  </si>
  <si>
    <t>171</t>
  </si>
  <si>
    <t>40445256</t>
  </si>
  <si>
    <t>svorka upínací na sloupek dopravní značky D 60mm</t>
  </si>
  <si>
    <t>133106725</t>
  </si>
  <si>
    <t>172</t>
  </si>
  <si>
    <t>915121111</t>
  </si>
  <si>
    <t>Vodorovné dopravní značení šířky 250 mm bílou barvou vodící čáry</t>
  </si>
  <si>
    <t>-344660420</t>
  </si>
  <si>
    <t>Vodorovné dopravní značení stříkané barvou  vodící čára bílá šířky 250 mm souvislá základní</t>
  </si>
  <si>
    <t>173</t>
  </si>
  <si>
    <t>915121112</t>
  </si>
  <si>
    <t>Vodorovné dopravní značení šířky 250 mm retroreflexní bílou barvou vodící čáry</t>
  </si>
  <si>
    <t>-2124692861</t>
  </si>
  <si>
    <t>Vodorovné dopravní značení stříkané barvou  vodící čára bílá šířky 250 mm souvislá retroreflexní</t>
  </si>
  <si>
    <t>174</t>
  </si>
  <si>
    <t>915211111</t>
  </si>
  <si>
    <t>Vodorovné dopravní značení bílým plastem dělící čáry souvislé šířky 125 mm</t>
  </si>
  <si>
    <t>1856749798</t>
  </si>
  <si>
    <t>Vodorovné dopravní značení stříkaným plastem  dělící čára šířky 125 mm souvislá bílá základní</t>
  </si>
  <si>
    <t>175</t>
  </si>
  <si>
    <t>915211112</t>
  </si>
  <si>
    <t>Vodorovné dopravní značení retroreflexním bílým plastem dělící čáry souvislé šířky 125 mm</t>
  </si>
  <si>
    <t>1170880622</t>
  </si>
  <si>
    <t>Vodorovné dopravní značení stříkaným plastem  dělící čára šířky 125 mm souvislá bílá retroreflexní</t>
  </si>
  <si>
    <t>176</t>
  </si>
  <si>
    <t>915211115</t>
  </si>
  <si>
    <t>Vodorovné dopravní značení žlutým plastem dělící čáry souvislé šířky 125 mm</t>
  </si>
  <si>
    <t>112661895</t>
  </si>
  <si>
    <t>Vodorovné dopravní značení stříkaným plastem  dělící čára šířky 125 mm souvislá žlutá základní</t>
  </si>
  <si>
    <t>177</t>
  </si>
  <si>
    <t>915211121</t>
  </si>
  <si>
    <t>Vodorovné dopravní značení bílým plastem dělící čáry přerušované šířky 125 mm</t>
  </si>
  <si>
    <t>-858369067</t>
  </si>
  <si>
    <t>Vodorovné dopravní značení stříkaným plastem  dělící čára šířky 125 mm přerušovaná bílá základní</t>
  </si>
  <si>
    <t>178</t>
  </si>
  <si>
    <t>915221111</t>
  </si>
  <si>
    <t>Vodorovné dopravní značení bílým plastem vodící čáry šířky 250 mm</t>
  </si>
  <si>
    <t>696377299</t>
  </si>
  <si>
    <t>Vodorovné dopravní značení stříkaným plastem  vodící čára bílá šířky 250 mm souvislá základní</t>
  </si>
  <si>
    <t>179</t>
  </si>
  <si>
    <t>915221112</t>
  </si>
  <si>
    <t>Vodorovné dopravní značení bílým plastem vodící čáry šířky 250 mm retroreflexní</t>
  </si>
  <si>
    <t>-528857646</t>
  </si>
  <si>
    <t>Vodorovné dopravní značení stříkaným plastem  vodící čára bílá šířky 250 mm souvislá retroreflexní</t>
  </si>
  <si>
    <t>180</t>
  </si>
  <si>
    <t>966006211</t>
  </si>
  <si>
    <t>Odstranění svislých dopravních značek ze sloupů, sloupků nebo konzol</t>
  </si>
  <si>
    <t>-1702157815</t>
  </si>
  <si>
    <t>Odstranění (demontáž) svislých dopravních značek  s odklizením materiálu na skládku na vzdálenost do 20 m nebo s naložením na dopravní prostředek ze sloupů, sloupků nebo konzol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</si>
</sst>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40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0"/>
      <c r="AQ5" s="20"/>
      <c r="AR5" s="18"/>
      <c r="BE5" s="237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42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0"/>
      <c r="AQ6" s="20"/>
      <c r="AR6" s="18"/>
      <c r="BE6" s="238"/>
      <c r="BS6" s="15" t="s">
        <v>18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E7" s="238"/>
      <c r="BS7" s="15" t="s">
        <v>21</v>
      </c>
    </row>
    <row r="8" spans="1:74" s="1" customFormat="1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38"/>
      <c r="BS8" s="15" t="s">
        <v>26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38"/>
      <c r="BS9" s="15" t="s">
        <v>27</v>
      </c>
    </row>
    <row r="10" spans="1:74" s="1" customFormat="1" ht="12" customHeight="1">
      <c r="B10" s="19"/>
      <c r="C10" s="20"/>
      <c r="D10" s="27" t="s">
        <v>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29</v>
      </c>
      <c r="AL10" s="20"/>
      <c r="AM10" s="20"/>
      <c r="AN10" s="25" t="s">
        <v>1</v>
      </c>
      <c r="AO10" s="20"/>
      <c r="AP10" s="20"/>
      <c r="AQ10" s="20"/>
      <c r="AR10" s="18"/>
      <c r="BE10" s="238"/>
      <c r="BS10" s="15" t="s">
        <v>18</v>
      </c>
    </row>
    <row r="11" spans="1:74" s="1" customFormat="1" ht="18.399999999999999" customHeight="1">
      <c r="B11" s="19"/>
      <c r="C11" s="20"/>
      <c r="D11" s="20"/>
      <c r="E11" s="25" t="s">
        <v>30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31</v>
      </c>
      <c r="AL11" s="20"/>
      <c r="AM11" s="20"/>
      <c r="AN11" s="25" t="s">
        <v>1</v>
      </c>
      <c r="AO11" s="20"/>
      <c r="AP11" s="20"/>
      <c r="AQ11" s="20"/>
      <c r="AR11" s="18"/>
      <c r="BE11" s="238"/>
      <c r="BS11" s="15" t="s">
        <v>18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38"/>
      <c r="BS12" s="15" t="s">
        <v>18</v>
      </c>
    </row>
    <row r="13" spans="1:74" s="1" customFormat="1" ht="12" customHeight="1">
      <c r="B13" s="19"/>
      <c r="C13" s="20"/>
      <c r="D13" s="27" t="s">
        <v>32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29</v>
      </c>
      <c r="AL13" s="20"/>
      <c r="AM13" s="20"/>
      <c r="AN13" s="29" t="s">
        <v>33</v>
      </c>
      <c r="AO13" s="20"/>
      <c r="AP13" s="20"/>
      <c r="AQ13" s="20"/>
      <c r="AR13" s="18"/>
      <c r="BE13" s="238"/>
      <c r="BS13" s="15" t="s">
        <v>18</v>
      </c>
    </row>
    <row r="14" spans="1:74" ht="12.75">
      <c r="B14" s="19"/>
      <c r="C14" s="20"/>
      <c r="D14" s="20"/>
      <c r="E14" s="243" t="s">
        <v>33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7" t="s">
        <v>31</v>
      </c>
      <c r="AL14" s="20"/>
      <c r="AM14" s="20"/>
      <c r="AN14" s="29" t="s">
        <v>33</v>
      </c>
      <c r="AO14" s="20"/>
      <c r="AP14" s="20"/>
      <c r="AQ14" s="20"/>
      <c r="AR14" s="18"/>
      <c r="BE14" s="238"/>
      <c r="BS14" s="15" t="s">
        <v>18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38"/>
      <c r="BS15" s="15" t="s">
        <v>4</v>
      </c>
    </row>
    <row r="16" spans="1:74" s="1" customFormat="1" ht="12" customHeight="1">
      <c r="B16" s="19"/>
      <c r="C16" s="20"/>
      <c r="D16" s="27" t="s">
        <v>34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29</v>
      </c>
      <c r="AL16" s="20"/>
      <c r="AM16" s="20"/>
      <c r="AN16" s="25" t="s">
        <v>1</v>
      </c>
      <c r="AO16" s="20"/>
      <c r="AP16" s="20"/>
      <c r="AQ16" s="20"/>
      <c r="AR16" s="18"/>
      <c r="BE16" s="238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31</v>
      </c>
      <c r="AL17" s="20"/>
      <c r="AM17" s="20"/>
      <c r="AN17" s="25" t="s">
        <v>1</v>
      </c>
      <c r="AO17" s="20"/>
      <c r="AP17" s="20"/>
      <c r="AQ17" s="20"/>
      <c r="AR17" s="18"/>
      <c r="BE17" s="238"/>
      <c r="BS17" s="15" t="s">
        <v>4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38"/>
      <c r="BS18" s="15" t="s">
        <v>6</v>
      </c>
    </row>
    <row r="19" spans="1:71" s="1" customFormat="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29</v>
      </c>
      <c r="AL19" s="20"/>
      <c r="AM19" s="20"/>
      <c r="AN19" s="25" t="s">
        <v>1</v>
      </c>
      <c r="AO19" s="20"/>
      <c r="AP19" s="20"/>
      <c r="AQ19" s="20"/>
      <c r="AR19" s="18"/>
      <c r="BE19" s="238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31</v>
      </c>
      <c r="AL20" s="20"/>
      <c r="AM20" s="20"/>
      <c r="AN20" s="25" t="s">
        <v>1</v>
      </c>
      <c r="AO20" s="20"/>
      <c r="AP20" s="20"/>
      <c r="AQ20" s="20"/>
      <c r="AR20" s="18"/>
      <c r="BE20" s="238"/>
      <c r="BS20" s="15" t="s">
        <v>36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38"/>
    </row>
    <row r="22" spans="1:71" s="1" customFormat="1" ht="12" customHeight="1">
      <c r="B22" s="19"/>
      <c r="C22" s="20"/>
      <c r="D22" s="27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38"/>
    </row>
    <row r="23" spans="1:71" s="1" customFormat="1" ht="16.5" customHeight="1">
      <c r="B23" s="19"/>
      <c r="C23" s="20"/>
      <c r="D23" s="20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0"/>
      <c r="AP23" s="20"/>
      <c r="AQ23" s="20"/>
      <c r="AR23" s="18"/>
      <c r="BE23" s="238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38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38"/>
    </row>
    <row r="26" spans="1:71" s="2" customFormat="1" ht="25.9" customHeight="1">
      <c r="A26" s="32"/>
      <c r="B26" s="33"/>
      <c r="C26" s="34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6">
        <f>ROUND(AG94,2)</f>
        <v>0</v>
      </c>
      <c r="AL26" s="247"/>
      <c r="AM26" s="247"/>
      <c r="AN26" s="247"/>
      <c r="AO26" s="247"/>
      <c r="AP26" s="34"/>
      <c r="AQ26" s="34"/>
      <c r="AR26" s="37"/>
      <c r="BE26" s="238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38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48" t="s">
        <v>39</v>
      </c>
      <c r="M28" s="248"/>
      <c r="N28" s="248"/>
      <c r="O28" s="248"/>
      <c r="P28" s="248"/>
      <c r="Q28" s="34"/>
      <c r="R28" s="34"/>
      <c r="S28" s="34"/>
      <c r="T28" s="34"/>
      <c r="U28" s="34"/>
      <c r="V28" s="34"/>
      <c r="W28" s="248" t="s">
        <v>40</v>
      </c>
      <c r="X28" s="248"/>
      <c r="Y28" s="248"/>
      <c r="Z28" s="248"/>
      <c r="AA28" s="248"/>
      <c r="AB28" s="248"/>
      <c r="AC28" s="248"/>
      <c r="AD28" s="248"/>
      <c r="AE28" s="248"/>
      <c r="AF28" s="34"/>
      <c r="AG28" s="34"/>
      <c r="AH28" s="34"/>
      <c r="AI28" s="34"/>
      <c r="AJ28" s="34"/>
      <c r="AK28" s="248" t="s">
        <v>41</v>
      </c>
      <c r="AL28" s="248"/>
      <c r="AM28" s="248"/>
      <c r="AN28" s="248"/>
      <c r="AO28" s="248"/>
      <c r="AP28" s="34"/>
      <c r="AQ28" s="34"/>
      <c r="AR28" s="37"/>
      <c r="BE28" s="238"/>
    </row>
    <row r="29" spans="1:71" s="3" customFormat="1" ht="14.45" customHeight="1">
      <c r="B29" s="38"/>
      <c r="C29" s="39"/>
      <c r="D29" s="27" t="s">
        <v>42</v>
      </c>
      <c r="E29" s="39"/>
      <c r="F29" s="27" t="s">
        <v>43</v>
      </c>
      <c r="G29" s="39"/>
      <c r="H29" s="39"/>
      <c r="I29" s="39"/>
      <c r="J29" s="39"/>
      <c r="K29" s="39"/>
      <c r="L29" s="251">
        <v>0.21</v>
      </c>
      <c r="M29" s="250"/>
      <c r="N29" s="250"/>
      <c r="O29" s="250"/>
      <c r="P29" s="250"/>
      <c r="Q29" s="39"/>
      <c r="R29" s="39"/>
      <c r="S29" s="39"/>
      <c r="T29" s="39"/>
      <c r="U29" s="39"/>
      <c r="V29" s="39"/>
      <c r="W29" s="249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F29" s="39"/>
      <c r="AG29" s="39"/>
      <c r="AH29" s="39"/>
      <c r="AI29" s="39"/>
      <c r="AJ29" s="39"/>
      <c r="AK29" s="249">
        <f>ROUND(AV94, 2)</f>
        <v>0</v>
      </c>
      <c r="AL29" s="250"/>
      <c r="AM29" s="250"/>
      <c r="AN29" s="250"/>
      <c r="AO29" s="250"/>
      <c r="AP29" s="39"/>
      <c r="AQ29" s="39"/>
      <c r="AR29" s="40"/>
      <c r="BE29" s="239"/>
    </row>
    <row r="30" spans="1:71" s="3" customFormat="1" ht="14.45" customHeight="1">
      <c r="B30" s="38"/>
      <c r="C30" s="39"/>
      <c r="D30" s="39"/>
      <c r="E30" s="39"/>
      <c r="F30" s="27" t="s">
        <v>44</v>
      </c>
      <c r="G30" s="39"/>
      <c r="H30" s="39"/>
      <c r="I30" s="39"/>
      <c r="J30" s="39"/>
      <c r="K30" s="39"/>
      <c r="L30" s="251">
        <v>0.15</v>
      </c>
      <c r="M30" s="250"/>
      <c r="N30" s="250"/>
      <c r="O30" s="250"/>
      <c r="P30" s="250"/>
      <c r="Q30" s="39"/>
      <c r="R30" s="39"/>
      <c r="S30" s="39"/>
      <c r="T30" s="39"/>
      <c r="U30" s="39"/>
      <c r="V30" s="39"/>
      <c r="W30" s="249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F30" s="39"/>
      <c r="AG30" s="39"/>
      <c r="AH30" s="39"/>
      <c r="AI30" s="39"/>
      <c r="AJ30" s="39"/>
      <c r="AK30" s="249">
        <f>ROUND(AW94, 2)</f>
        <v>0</v>
      </c>
      <c r="AL30" s="250"/>
      <c r="AM30" s="250"/>
      <c r="AN30" s="250"/>
      <c r="AO30" s="250"/>
      <c r="AP30" s="39"/>
      <c r="AQ30" s="39"/>
      <c r="AR30" s="40"/>
      <c r="BE30" s="239"/>
    </row>
    <row r="31" spans="1:71" s="3" customFormat="1" ht="14.45" hidden="1" customHeight="1">
      <c r="B31" s="38"/>
      <c r="C31" s="39"/>
      <c r="D31" s="39"/>
      <c r="E31" s="39"/>
      <c r="F31" s="27" t="s">
        <v>45</v>
      </c>
      <c r="G31" s="39"/>
      <c r="H31" s="39"/>
      <c r="I31" s="39"/>
      <c r="J31" s="39"/>
      <c r="K31" s="39"/>
      <c r="L31" s="251">
        <v>0.21</v>
      </c>
      <c r="M31" s="250"/>
      <c r="N31" s="250"/>
      <c r="O31" s="250"/>
      <c r="P31" s="250"/>
      <c r="Q31" s="39"/>
      <c r="R31" s="39"/>
      <c r="S31" s="39"/>
      <c r="T31" s="39"/>
      <c r="U31" s="39"/>
      <c r="V31" s="39"/>
      <c r="W31" s="249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F31" s="39"/>
      <c r="AG31" s="39"/>
      <c r="AH31" s="39"/>
      <c r="AI31" s="39"/>
      <c r="AJ31" s="39"/>
      <c r="AK31" s="249">
        <v>0</v>
      </c>
      <c r="AL31" s="250"/>
      <c r="AM31" s="250"/>
      <c r="AN31" s="250"/>
      <c r="AO31" s="250"/>
      <c r="AP31" s="39"/>
      <c r="AQ31" s="39"/>
      <c r="AR31" s="40"/>
      <c r="BE31" s="239"/>
    </row>
    <row r="32" spans="1:71" s="3" customFormat="1" ht="14.45" hidden="1" customHeight="1">
      <c r="B32" s="38"/>
      <c r="C32" s="39"/>
      <c r="D32" s="39"/>
      <c r="E32" s="39"/>
      <c r="F32" s="27" t="s">
        <v>46</v>
      </c>
      <c r="G32" s="39"/>
      <c r="H32" s="39"/>
      <c r="I32" s="39"/>
      <c r="J32" s="39"/>
      <c r="K32" s="39"/>
      <c r="L32" s="251">
        <v>0.15</v>
      </c>
      <c r="M32" s="250"/>
      <c r="N32" s="250"/>
      <c r="O32" s="250"/>
      <c r="P32" s="250"/>
      <c r="Q32" s="39"/>
      <c r="R32" s="39"/>
      <c r="S32" s="39"/>
      <c r="T32" s="39"/>
      <c r="U32" s="39"/>
      <c r="V32" s="39"/>
      <c r="W32" s="249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F32" s="39"/>
      <c r="AG32" s="39"/>
      <c r="AH32" s="39"/>
      <c r="AI32" s="39"/>
      <c r="AJ32" s="39"/>
      <c r="AK32" s="249">
        <v>0</v>
      </c>
      <c r="AL32" s="250"/>
      <c r="AM32" s="250"/>
      <c r="AN32" s="250"/>
      <c r="AO32" s="250"/>
      <c r="AP32" s="39"/>
      <c r="AQ32" s="39"/>
      <c r="AR32" s="40"/>
      <c r="BE32" s="239"/>
    </row>
    <row r="33" spans="1:57" s="3" customFormat="1" ht="14.45" hidden="1" customHeight="1">
      <c r="B33" s="38"/>
      <c r="C33" s="39"/>
      <c r="D33" s="39"/>
      <c r="E33" s="39"/>
      <c r="F33" s="27" t="s">
        <v>47</v>
      </c>
      <c r="G33" s="39"/>
      <c r="H33" s="39"/>
      <c r="I33" s="39"/>
      <c r="J33" s="39"/>
      <c r="K33" s="39"/>
      <c r="L33" s="251">
        <v>0</v>
      </c>
      <c r="M33" s="250"/>
      <c r="N33" s="250"/>
      <c r="O33" s="250"/>
      <c r="P33" s="250"/>
      <c r="Q33" s="39"/>
      <c r="R33" s="39"/>
      <c r="S33" s="39"/>
      <c r="T33" s="39"/>
      <c r="U33" s="39"/>
      <c r="V33" s="39"/>
      <c r="W33" s="249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F33" s="39"/>
      <c r="AG33" s="39"/>
      <c r="AH33" s="39"/>
      <c r="AI33" s="39"/>
      <c r="AJ33" s="39"/>
      <c r="AK33" s="249">
        <v>0</v>
      </c>
      <c r="AL33" s="250"/>
      <c r="AM33" s="250"/>
      <c r="AN33" s="250"/>
      <c r="AO33" s="250"/>
      <c r="AP33" s="39"/>
      <c r="AQ33" s="39"/>
      <c r="AR33" s="40"/>
      <c r="BE33" s="239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38"/>
    </row>
    <row r="35" spans="1:57" s="2" customFormat="1" ht="25.9" customHeight="1">
      <c r="A35" s="32"/>
      <c r="B35" s="33"/>
      <c r="C35" s="41"/>
      <c r="D35" s="42" t="s">
        <v>48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49</v>
      </c>
      <c r="U35" s="43"/>
      <c r="V35" s="43"/>
      <c r="W35" s="43"/>
      <c r="X35" s="252" t="s">
        <v>50</v>
      </c>
      <c r="Y35" s="253"/>
      <c r="Z35" s="253"/>
      <c r="AA35" s="253"/>
      <c r="AB35" s="253"/>
      <c r="AC35" s="43"/>
      <c r="AD35" s="43"/>
      <c r="AE35" s="43"/>
      <c r="AF35" s="43"/>
      <c r="AG35" s="43"/>
      <c r="AH35" s="43"/>
      <c r="AI35" s="43"/>
      <c r="AJ35" s="43"/>
      <c r="AK35" s="254">
        <f>SUM(AK26:AK33)</f>
        <v>0</v>
      </c>
      <c r="AL35" s="253"/>
      <c r="AM35" s="253"/>
      <c r="AN35" s="253"/>
      <c r="AO35" s="255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51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52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53</v>
      </c>
      <c r="AI60" s="36"/>
      <c r="AJ60" s="36"/>
      <c r="AK60" s="36"/>
      <c r="AL60" s="36"/>
      <c r="AM60" s="50" t="s">
        <v>54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55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56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53</v>
      </c>
      <c r="AI75" s="36"/>
      <c r="AJ75" s="36"/>
      <c r="AK75" s="36"/>
      <c r="AL75" s="36"/>
      <c r="AM75" s="50" t="s">
        <v>54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0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0" s="2" customFormat="1" ht="24.95" customHeight="1">
      <c r="A82" s="32"/>
      <c r="B82" s="33"/>
      <c r="C82" s="21" t="s">
        <v>57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0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0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2019-10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0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56" t="str">
        <f>K6</f>
        <v>Údržba a opravy MK - rámcová smlouva</v>
      </c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61"/>
      <c r="AQ85" s="61"/>
      <c r="AR85" s="62"/>
    </row>
    <row r="86" spans="1:90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0" s="2" customFormat="1" ht="12" customHeight="1">
      <c r="A87" s="32"/>
      <c r="B87" s="33"/>
      <c r="C87" s="27" t="s">
        <v>22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Nový Bor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24</v>
      </c>
      <c r="AJ87" s="34"/>
      <c r="AK87" s="34"/>
      <c r="AL87" s="34"/>
      <c r="AM87" s="258" t="str">
        <f>IF(AN8= "","",AN8)</f>
        <v>30. 10. 2019</v>
      </c>
      <c r="AN87" s="258"/>
      <c r="AO87" s="34"/>
      <c r="AP87" s="34"/>
      <c r="AQ87" s="34"/>
      <c r="AR87" s="37"/>
      <c r="BE87" s="32"/>
    </row>
    <row r="88" spans="1:90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0" s="2" customFormat="1" ht="15.2" customHeight="1">
      <c r="A89" s="32"/>
      <c r="B89" s="33"/>
      <c r="C89" s="27" t="s">
        <v>28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34</v>
      </c>
      <c r="AJ89" s="34"/>
      <c r="AK89" s="34"/>
      <c r="AL89" s="34"/>
      <c r="AM89" s="259" t="str">
        <f>IF(E17="","",E17)</f>
        <v xml:space="preserve"> </v>
      </c>
      <c r="AN89" s="260"/>
      <c r="AO89" s="260"/>
      <c r="AP89" s="260"/>
      <c r="AQ89" s="34"/>
      <c r="AR89" s="37"/>
      <c r="AS89" s="261" t="s">
        <v>58</v>
      </c>
      <c r="AT89" s="262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0" s="2" customFormat="1" ht="15.2" customHeight="1">
      <c r="A90" s="32"/>
      <c r="B90" s="33"/>
      <c r="C90" s="27" t="s">
        <v>32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59" t="str">
        <f>IF(E20="","",E20)</f>
        <v xml:space="preserve"> </v>
      </c>
      <c r="AN90" s="260"/>
      <c r="AO90" s="260"/>
      <c r="AP90" s="260"/>
      <c r="AQ90" s="34"/>
      <c r="AR90" s="37"/>
      <c r="AS90" s="263"/>
      <c r="AT90" s="264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0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5"/>
      <c r="AT91" s="266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0" s="2" customFormat="1" ht="29.25" customHeight="1">
      <c r="A92" s="32"/>
      <c r="B92" s="33"/>
      <c r="C92" s="267" t="s">
        <v>59</v>
      </c>
      <c r="D92" s="268"/>
      <c r="E92" s="268"/>
      <c r="F92" s="268"/>
      <c r="G92" s="268"/>
      <c r="H92" s="71"/>
      <c r="I92" s="269" t="s">
        <v>60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70" t="s">
        <v>61</v>
      </c>
      <c r="AH92" s="268"/>
      <c r="AI92" s="268"/>
      <c r="AJ92" s="268"/>
      <c r="AK92" s="268"/>
      <c r="AL92" s="268"/>
      <c r="AM92" s="268"/>
      <c r="AN92" s="269" t="s">
        <v>62</v>
      </c>
      <c r="AO92" s="268"/>
      <c r="AP92" s="271"/>
      <c r="AQ92" s="72" t="s">
        <v>63</v>
      </c>
      <c r="AR92" s="37"/>
      <c r="AS92" s="73" t="s">
        <v>64</v>
      </c>
      <c r="AT92" s="74" t="s">
        <v>65</v>
      </c>
      <c r="AU92" s="74" t="s">
        <v>66</v>
      </c>
      <c r="AV92" s="74" t="s">
        <v>67</v>
      </c>
      <c r="AW92" s="74" t="s">
        <v>68</v>
      </c>
      <c r="AX92" s="74" t="s">
        <v>69</v>
      </c>
      <c r="AY92" s="74" t="s">
        <v>70</v>
      </c>
      <c r="AZ92" s="74" t="s">
        <v>71</v>
      </c>
      <c r="BA92" s="74" t="s">
        <v>72</v>
      </c>
      <c r="BB92" s="74" t="s">
        <v>73</v>
      </c>
      <c r="BC92" s="74" t="s">
        <v>74</v>
      </c>
      <c r="BD92" s="75" t="s">
        <v>75</v>
      </c>
      <c r="BE92" s="32"/>
    </row>
    <row r="93" spans="1:90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0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75">
        <f>ROUND(AG95,2)</f>
        <v>0</v>
      </c>
      <c r="AH94" s="275"/>
      <c r="AI94" s="275"/>
      <c r="AJ94" s="275"/>
      <c r="AK94" s="275"/>
      <c r="AL94" s="275"/>
      <c r="AM94" s="275"/>
      <c r="AN94" s="276">
        <f>SUM(AG94,AT94)</f>
        <v>0</v>
      </c>
      <c r="AO94" s="276"/>
      <c r="AP94" s="276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77</v>
      </c>
      <c r="BT94" s="89" t="s">
        <v>78</v>
      </c>
      <c r="BV94" s="89" t="s">
        <v>79</v>
      </c>
      <c r="BW94" s="89" t="s">
        <v>5</v>
      </c>
      <c r="BX94" s="89" t="s">
        <v>80</v>
      </c>
      <c r="CL94" s="89" t="s">
        <v>1</v>
      </c>
    </row>
    <row r="95" spans="1:90" s="7" customFormat="1" ht="24.75" customHeight="1">
      <c r="A95" s="90" t="s">
        <v>81</v>
      </c>
      <c r="B95" s="91"/>
      <c r="C95" s="92"/>
      <c r="D95" s="274" t="s">
        <v>14</v>
      </c>
      <c r="E95" s="274"/>
      <c r="F95" s="274"/>
      <c r="G95" s="274"/>
      <c r="H95" s="274"/>
      <c r="I95" s="93"/>
      <c r="J95" s="274" t="s">
        <v>17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2">
        <f>'2019-10 - Údržba a opravy...'!J28</f>
        <v>0</v>
      </c>
      <c r="AH95" s="273"/>
      <c r="AI95" s="273"/>
      <c r="AJ95" s="273"/>
      <c r="AK95" s="273"/>
      <c r="AL95" s="273"/>
      <c r="AM95" s="273"/>
      <c r="AN95" s="272">
        <f>SUM(AG95,AT95)</f>
        <v>0</v>
      </c>
      <c r="AO95" s="273"/>
      <c r="AP95" s="273"/>
      <c r="AQ95" s="94" t="s">
        <v>82</v>
      </c>
      <c r="AR95" s="95"/>
      <c r="AS95" s="96">
        <v>0</v>
      </c>
      <c r="AT95" s="97">
        <f>ROUND(SUM(AV95:AW95),2)</f>
        <v>0</v>
      </c>
      <c r="AU95" s="98">
        <f>'2019-10 - Údržba a opravy...'!P121</f>
        <v>0</v>
      </c>
      <c r="AV95" s="97">
        <f>'2019-10 - Údržba a opravy...'!J31</f>
        <v>0</v>
      </c>
      <c r="AW95" s="97">
        <f>'2019-10 - Údržba a opravy...'!J32</f>
        <v>0</v>
      </c>
      <c r="AX95" s="97">
        <f>'2019-10 - Údržba a opravy...'!J33</f>
        <v>0</v>
      </c>
      <c r="AY95" s="97">
        <f>'2019-10 - Údržba a opravy...'!J34</f>
        <v>0</v>
      </c>
      <c r="AZ95" s="97">
        <f>'2019-10 - Údržba a opravy...'!F31</f>
        <v>0</v>
      </c>
      <c r="BA95" s="97">
        <f>'2019-10 - Údržba a opravy...'!F32</f>
        <v>0</v>
      </c>
      <c r="BB95" s="97">
        <f>'2019-10 - Údržba a opravy...'!F33</f>
        <v>0</v>
      </c>
      <c r="BC95" s="97">
        <f>'2019-10 - Údržba a opravy...'!F34</f>
        <v>0</v>
      </c>
      <c r="BD95" s="99">
        <f>'2019-10 - Údržba a opravy...'!F35</f>
        <v>0</v>
      </c>
      <c r="BT95" s="100" t="s">
        <v>21</v>
      </c>
      <c r="BU95" s="100" t="s">
        <v>83</v>
      </c>
      <c r="BV95" s="100" t="s">
        <v>79</v>
      </c>
      <c r="BW95" s="100" t="s">
        <v>5</v>
      </c>
      <c r="BX95" s="100" t="s">
        <v>80</v>
      </c>
      <c r="CL95" s="100" t="s">
        <v>1</v>
      </c>
    </row>
    <row r="96" spans="1:90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CjFVZ7O8OE146VFmiyN7Hk1I4YfjnflQJ6YHGgGeiBn/YmCurd2SVoihmtbwXj6h7mVGA97PlSuLKGyCwhSvhQ==" saltValue="iWvX+9fvCOIGho1AIsbFlpkVPCrKUkjaVCVYJ7kzqx84ODtSIPEPr5LU8XbuMaOi0WEJHIPzHW9pf3XKMNgwl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19-10 - Údržba a opravy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9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5" t="s">
        <v>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84</v>
      </c>
    </row>
    <row r="4" spans="1:46" s="1" customFormat="1" ht="24.95" customHeight="1">
      <c r="B4" s="18"/>
      <c r="D4" s="105" t="s">
        <v>85</v>
      </c>
      <c r="I4" s="101"/>
      <c r="L4" s="18"/>
      <c r="M4" s="106" t="s">
        <v>10</v>
      </c>
      <c r="AT4" s="15" t="s">
        <v>4</v>
      </c>
    </row>
    <row r="5" spans="1:46" s="1" customFormat="1" ht="6.95" customHeight="1">
      <c r="B5" s="18"/>
      <c r="I5" s="101"/>
      <c r="L5" s="18"/>
    </row>
    <row r="6" spans="1:46" s="2" customFormat="1" ht="12" customHeight="1">
      <c r="A6" s="32"/>
      <c r="B6" s="37"/>
      <c r="C6" s="32"/>
      <c r="D6" s="107" t="s">
        <v>16</v>
      </c>
      <c r="E6" s="32"/>
      <c r="F6" s="32"/>
      <c r="G6" s="32"/>
      <c r="H6" s="32"/>
      <c r="I6" s="108"/>
      <c r="J6" s="32"/>
      <c r="K6" s="32"/>
      <c r="L6" s="4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278" t="s">
        <v>17</v>
      </c>
      <c r="F7" s="279"/>
      <c r="G7" s="279"/>
      <c r="H7" s="279"/>
      <c r="I7" s="108"/>
      <c r="J7" s="32"/>
      <c r="K7" s="32"/>
      <c r="L7" s="4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7"/>
      <c r="C8" s="32"/>
      <c r="D8" s="32"/>
      <c r="E8" s="32"/>
      <c r="F8" s="32"/>
      <c r="G8" s="32"/>
      <c r="H8" s="32"/>
      <c r="I8" s="108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107" t="s">
        <v>19</v>
      </c>
      <c r="E9" s="32"/>
      <c r="F9" s="109" t="s">
        <v>1</v>
      </c>
      <c r="G9" s="32"/>
      <c r="H9" s="32"/>
      <c r="I9" s="110" t="s">
        <v>20</v>
      </c>
      <c r="J9" s="109" t="s">
        <v>1</v>
      </c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07" t="s">
        <v>22</v>
      </c>
      <c r="E10" s="32"/>
      <c r="F10" s="109" t="s">
        <v>23</v>
      </c>
      <c r="G10" s="32"/>
      <c r="H10" s="32"/>
      <c r="I10" s="110" t="s">
        <v>24</v>
      </c>
      <c r="J10" s="111" t="str">
        <f>'Rekapitulace stavby'!AN8</f>
        <v>30. 10. 2019</v>
      </c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108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7" t="s">
        <v>28</v>
      </c>
      <c r="E12" s="32"/>
      <c r="F12" s="32"/>
      <c r="G12" s="32"/>
      <c r="H12" s="32"/>
      <c r="I12" s="110" t="s">
        <v>29</v>
      </c>
      <c r="J12" s="109" t="str">
        <f>IF('Rekapitulace stavby'!AN10="","",'Rekapitulace stavby'!AN10)</f>
        <v/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9" t="str">
        <f>IF('Rekapitulace stavby'!E11="","",'Rekapitulace stavby'!E11)</f>
        <v xml:space="preserve"> </v>
      </c>
      <c r="F13" s="32"/>
      <c r="G13" s="32"/>
      <c r="H13" s="32"/>
      <c r="I13" s="110" t="s">
        <v>31</v>
      </c>
      <c r="J13" s="109" t="str">
        <f>IF('Rekapitulace stavby'!AN11="","",'Rekapitulace stavby'!AN11)</f>
        <v/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108"/>
      <c r="J14" s="32"/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107" t="s">
        <v>32</v>
      </c>
      <c r="E15" s="32"/>
      <c r="F15" s="32"/>
      <c r="G15" s="32"/>
      <c r="H15" s="32"/>
      <c r="I15" s="110" t="s">
        <v>29</v>
      </c>
      <c r="J15" s="28" t="str">
        <f>'Rekapitulace stavby'!AN13</f>
        <v>Vyplň údaj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280" t="str">
        <f>'Rekapitulace stavby'!E14</f>
        <v>Vyplň údaj</v>
      </c>
      <c r="F16" s="281"/>
      <c r="G16" s="281"/>
      <c r="H16" s="281"/>
      <c r="I16" s="110" t="s">
        <v>31</v>
      </c>
      <c r="J16" s="28" t="str">
        <f>'Rekapitulace stavby'!AN14</f>
        <v>Vyplň údaj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108"/>
      <c r="J17" s="32"/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107" t="s">
        <v>34</v>
      </c>
      <c r="E18" s="32"/>
      <c r="F18" s="32"/>
      <c r="G18" s="32"/>
      <c r="H18" s="32"/>
      <c r="I18" s="110" t="s">
        <v>29</v>
      </c>
      <c r="J18" s="109" t="str">
        <f>IF('Rekapitulace stavby'!AN16="","",'Rekapitulace stavby'!AN16)</f>
        <v/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9" t="str">
        <f>IF('Rekapitulace stavby'!E17="","",'Rekapitulace stavby'!E17)</f>
        <v xml:space="preserve"> </v>
      </c>
      <c r="F19" s="32"/>
      <c r="G19" s="32"/>
      <c r="H19" s="32"/>
      <c r="I19" s="110" t="s">
        <v>31</v>
      </c>
      <c r="J19" s="109" t="str">
        <f>IF('Rekapitulace stavby'!AN17="","",'Rekapitulace stavby'!AN17)</f>
        <v/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108"/>
      <c r="J20" s="32"/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107" t="s">
        <v>35</v>
      </c>
      <c r="E21" s="32"/>
      <c r="F21" s="32"/>
      <c r="G21" s="32"/>
      <c r="H21" s="32"/>
      <c r="I21" s="110" t="s">
        <v>29</v>
      </c>
      <c r="J21" s="109" t="str">
        <f>IF('Rekapitulace stavby'!AN19="","",'Rekapitulace stavby'!AN19)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9" t="str">
        <f>IF('Rekapitulace stavby'!E20="","",'Rekapitulace stavby'!E20)</f>
        <v xml:space="preserve"> </v>
      </c>
      <c r="F22" s="32"/>
      <c r="G22" s="32"/>
      <c r="H22" s="32"/>
      <c r="I22" s="110" t="s">
        <v>31</v>
      </c>
      <c r="J22" s="109" t="str">
        <f>IF('Rekapitulace stavby'!AN20="","",'Rekapitulace stavby'!AN20)</f>
        <v/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108"/>
      <c r="J23" s="32"/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107" t="s">
        <v>37</v>
      </c>
      <c r="E24" s="32"/>
      <c r="F24" s="32"/>
      <c r="G24" s="32"/>
      <c r="H24" s="32"/>
      <c r="I24" s="108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112"/>
      <c r="B25" s="113"/>
      <c r="C25" s="112"/>
      <c r="D25" s="112"/>
      <c r="E25" s="282" t="s">
        <v>1</v>
      </c>
      <c r="F25" s="282"/>
      <c r="G25" s="282"/>
      <c r="H25" s="282"/>
      <c r="I25" s="114"/>
      <c r="J25" s="112"/>
      <c r="K25" s="112"/>
      <c r="L25" s="115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108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16"/>
      <c r="E27" s="116"/>
      <c r="F27" s="116"/>
      <c r="G27" s="116"/>
      <c r="H27" s="116"/>
      <c r="I27" s="117"/>
      <c r="J27" s="116"/>
      <c r="K27" s="116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18" t="s">
        <v>38</v>
      </c>
      <c r="E28" s="32"/>
      <c r="F28" s="32"/>
      <c r="G28" s="32"/>
      <c r="H28" s="32"/>
      <c r="I28" s="108"/>
      <c r="J28" s="119">
        <f>ROUND(J121, 2)</f>
        <v>0</v>
      </c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7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20" t="s">
        <v>40</v>
      </c>
      <c r="G30" s="32"/>
      <c r="H30" s="32"/>
      <c r="I30" s="121" t="s">
        <v>39</v>
      </c>
      <c r="J30" s="120" t="s">
        <v>41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22" t="s">
        <v>42</v>
      </c>
      <c r="E31" s="107" t="s">
        <v>43</v>
      </c>
      <c r="F31" s="123">
        <f>ROUND((SUM(BE121:BE495)),  2)</f>
        <v>0</v>
      </c>
      <c r="G31" s="32"/>
      <c r="H31" s="32"/>
      <c r="I31" s="124">
        <v>0.21</v>
      </c>
      <c r="J31" s="123">
        <f>ROUND(((SUM(BE121:BE495))*I31),  2)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107" t="s">
        <v>44</v>
      </c>
      <c r="F32" s="123">
        <f>ROUND((SUM(BF121:BF495)),  2)</f>
        <v>0</v>
      </c>
      <c r="G32" s="32"/>
      <c r="H32" s="32"/>
      <c r="I32" s="124">
        <v>0.15</v>
      </c>
      <c r="J32" s="123">
        <f>ROUND(((SUM(BF121:BF495))*I32), 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107" t="s">
        <v>45</v>
      </c>
      <c r="F33" s="123">
        <f>ROUND((SUM(BG121:BG495)),  2)</f>
        <v>0</v>
      </c>
      <c r="G33" s="32"/>
      <c r="H33" s="32"/>
      <c r="I33" s="124">
        <v>0.21</v>
      </c>
      <c r="J33" s="123">
        <f>0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07" t="s">
        <v>46</v>
      </c>
      <c r="F34" s="123">
        <f>ROUND((SUM(BH121:BH495)),  2)</f>
        <v>0</v>
      </c>
      <c r="G34" s="32"/>
      <c r="H34" s="32"/>
      <c r="I34" s="124">
        <v>0.15</v>
      </c>
      <c r="J34" s="123">
        <f>0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7" t="s">
        <v>47</v>
      </c>
      <c r="F35" s="123">
        <f>ROUND((SUM(BI121:BI495)),  2)</f>
        <v>0</v>
      </c>
      <c r="G35" s="32"/>
      <c r="H35" s="32"/>
      <c r="I35" s="124">
        <v>0</v>
      </c>
      <c r="J35" s="123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108"/>
      <c r="J36" s="32"/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25"/>
      <c r="D37" s="126" t="s">
        <v>48</v>
      </c>
      <c r="E37" s="127"/>
      <c r="F37" s="127"/>
      <c r="G37" s="128" t="s">
        <v>49</v>
      </c>
      <c r="H37" s="129" t="s">
        <v>50</v>
      </c>
      <c r="I37" s="130"/>
      <c r="J37" s="131">
        <f>SUM(J28:J35)</f>
        <v>0</v>
      </c>
      <c r="K37" s="1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7"/>
      <c r="C38" s="32"/>
      <c r="D38" s="32"/>
      <c r="E38" s="32"/>
      <c r="F38" s="32"/>
      <c r="G38" s="32"/>
      <c r="H38" s="32"/>
      <c r="I38" s="108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18"/>
      <c r="I39" s="101"/>
      <c r="L39" s="18"/>
    </row>
    <row r="40" spans="1:31" s="1" customFormat="1" ht="14.45" customHeight="1">
      <c r="B40" s="18"/>
      <c r="I40" s="101"/>
      <c r="L40" s="18"/>
    </row>
    <row r="41" spans="1:31" s="1" customFormat="1" ht="14.45" customHeight="1">
      <c r="B41" s="18"/>
      <c r="I41" s="101"/>
      <c r="L41" s="18"/>
    </row>
    <row r="42" spans="1:31" s="1" customFormat="1" ht="14.45" customHeight="1">
      <c r="B42" s="18"/>
      <c r="I42" s="101"/>
      <c r="L42" s="18"/>
    </row>
    <row r="43" spans="1:31" s="1" customFormat="1" ht="14.45" customHeight="1">
      <c r="B43" s="18"/>
      <c r="I43" s="101"/>
      <c r="L43" s="18"/>
    </row>
    <row r="44" spans="1:31" s="1" customFormat="1" ht="14.45" customHeight="1">
      <c r="B44" s="18"/>
      <c r="I44" s="101"/>
      <c r="L44" s="18"/>
    </row>
    <row r="45" spans="1:31" s="1" customFormat="1" ht="14.45" customHeight="1">
      <c r="B45" s="18"/>
      <c r="I45" s="101"/>
      <c r="L45" s="18"/>
    </row>
    <row r="46" spans="1:31" s="1" customFormat="1" ht="14.45" customHeight="1">
      <c r="B46" s="18"/>
      <c r="I46" s="101"/>
      <c r="L46" s="18"/>
    </row>
    <row r="47" spans="1:31" s="1" customFormat="1" ht="14.45" customHeight="1">
      <c r="B47" s="18"/>
      <c r="I47" s="101"/>
      <c r="L47" s="18"/>
    </row>
    <row r="48" spans="1:31" s="1" customFormat="1" ht="14.45" customHeight="1">
      <c r="B48" s="18"/>
      <c r="I48" s="101"/>
      <c r="L48" s="18"/>
    </row>
    <row r="49" spans="1:31" s="1" customFormat="1" ht="14.45" customHeight="1">
      <c r="B49" s="18"/>
      <c r="I49" s="101"/>
      <c r="L49" s="18"/>
    </row>
    <row r="50" spans="1:31" s="2" customFormat="1" ht="14.45" customHeight="1">
      <c r="B50" s="49"/>
      <c r="D50" s="133" t="s">
        <v>51</v>
      </c>
      <c r="E50" s="134"/>
      <c r="F50" s="134"/>
      <c r="G50" s="133" t="s">
        <v>52</v>
      </c>
      <c r="H50" s="134"/>
      <c r="I50" s="135"/>
      <c r="J50" s="134"/>
      <c r="K50" s="134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6" t="s">
        <v>53</v>
      </c>
      <c r="E61" s="137"/>
      <c r="F61" s="138" t="s">
        <v>54</v>
      </c>
      <c r="G61" s="136" t="s">
        <v>53</v>
      </c>
      <c r="H61" s="137"/>
      <c r="I61" s="139"/>
      <c r="J61" s="140" t="s">
        <v>54</v>
      </c>
      <c r="K61" s="137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3" t="s">
        <v>55</v>
      </c>
      <c r="E65" s="141"/>
      <c r="F65" s="141"/>
      <c r="G65" s="133" t="s">
        <v>56</v>
      </c>
      <c r="H65" s="141"/>
      <c r="I65" s="142"/>
      <c r="J65" s="141"/>
      <c r="K65" s="14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6" t="s">
        <v>53</v>
      </c>
      <c r="E76" s="137"/>
      <c r="F76" s="138" t="s">
        <v>54</v>
      </c>
      <c r="G76" s="136" t="s">
        <v>53</v>
      </c>
      <c r="H76" s="137"/>
      <c r="I76" s="139"/>
      <c r="J76" s="140" t="s">
        <v>54</v>
      </c>
      <c r="K76" s="137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5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6"/>
      <c r="C81" s="147"/>
      <c r="D81" s="147"/>
      <c r="E81" s="147"/>
      <c r="F81" s="147"/>
      <c r="G81" s="147"/>
      <c r="H81" s="147"/>
      <c r="I81" s="148"/>
      <c r="J81" s="147"/>
      <c r="K81" s="147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86</v>
      </c>
      <c r="D82" s="34"/>
      <c r="E82" s="34"/>
      <c r="F82" s="34"/>
      <c r="G82" s="34"/>
      <c r="H82" s="34"/>
      <c r="I82" s="108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08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08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56" t="str">
        <f>E7</f>
        <v>Údržba a opravy MK - rámcová smlouva</v>
      </c>
      <c r="F85" s="283"/>
      <c r="G85" s="283"/>
      <c r="H85" s="283"/>
      <c r="I85" s="108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108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22</v>
      </c>
      <c r="D87" s="34"/>
      <c r="E87" s="34"/>
      <c r="F87" s="25" t="str">
        <f>F10</f>
        <v>Nový Bor</v>
      </c>
      <c r="G87" s="34"/>
      <c r="H87" s="34"/>
      <c r="I87" s="110" t="s">
        <v>24</v>
      </c>
      <c r="J87" s="64" t="str">
        <f>IF(J10="","",J10)</f>
        <v>30. 10. 2019</v>
      </c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08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2" customHeight="1">
      <c r="A89" s="32"/>
      <c r="B89" s="33"/>
      <c r="C89" s="27" t="s">
        <v>28</v>
      </c>
      <c r="D89" s="34"/>
      <c r="E89" s="34"/>
      <c r="F89" s="25" t="str">
        <f>E13</f>
        <v xml:space="preserve"> </v>
      </c>
      <c r="G89" s="34"/>
      <c r="H89" s="34"/>
      <c r="I89" s="110" t="s">
        <v>34</v>
      </c>
      <c r="J89" s="30" t="str">
        <f>E19</f>
        <v xml:space="preserve"> 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32</v>
      </c>
      <c r="D90" s="34"/>
      <c r="E90" s="34"/>
      <c r="F90" s="25" t="str">
        <f>IF(E16="","",E16)</f>
        <v>Vyplň údaj</v>
      </c>
      <c r="G90" s="34"/>
      <c r="H90" s="34"/>
      <c r="I90" s="110" t="s">
        <v>35</v>
      </c>
      <c r="J90" s="30" t="str">
        <f>E22</f>
        <v xml:space="preserve"> </v>
      </c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4"/>
      <c r="D91" s="34"/>
      <c r="E91" s="34"/>
      <c r="F91" s="34"/>
      <c r="G91" s="34"/>
      <c r="H91" s="34"/>
      <c r="I91" s="108"/>
      <c r="J91" s="34"/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49" t="s">
        <v>87</v>
      </c>
      <c r="D92" s="150"/>
      <c r="E92" s="150"/>
      <c r="F92" s="150"/>
      <c r="G92" s="150"/>
      <c r="H92" s="150"/>
      <c r="I92" s="151"/>
      <c r="J92" s="152" t="s">
        <v>88</v>
      </c>
      <c r="K92" s="150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08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53" t="s">
        <v>89</v>
      </c>
      <c r="D94" s="34"/>
      <c r="E94" s="34"/>
      <c r="F94" s="34"/>
      <c r="G94" s="34"/>
      <c r="H94" s="34"/>
      <c r="I94" s="108"/>
      <c r="J94" s="82">
        <f>J121</f>
        <v>0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5" t="s">
        <v>90</v>
      </c>
    </row>
    <row r="95" spans="1:47" s="9" customFormat="1" ht="24.95" customHeight="1">
      <c r="B95" s="154"/>
      <c r="C95" s="155"/>
      <c r="D95" s="156" t="s">
        <v>91</v>
      </c>
      <c r="E95" s="157"/>
      <c r="F95" s="157"/>
      <c r="G95" s="157"/>
      <c r="H95" s="157"/>
      <c r="I95" s="158"/>
      <c r="J95" s="159">
        <f>J122</f>
        <v>0</v>
      </c>
      <c r="K95" s="155"/>
      <c r="L95" s="160"/>
    </row>
    <row r="96" spans="1:47" s="10" customFormat="1" ht="19.899999999999999" customHeight="1">
      <c r="B96" s="161"/>
      <c r="C96" s="162"/>
      <c r="D96" s="163" t="s">
        <v>92</v>
      </c>
      <c r="E96" s="164"/>
      <c r="F96" s="164"/>
      <c r="G96" s="164"/>
      <c r="H96" s="164"/>
      <c r="I96" s="165"/>
      <c r="J96" s="166">
        <f>J123</f>
        <v>0</v>
      </c>
      <c r="K96" s="162"/>
      <c r="L96" s="167"/>
    </row>
    <row r="97" spans="1:31" s="10" customFormat="1" ht="19.899999999999999" customHeight="1">
      <c r="B97" s="161"/>
      <c r="C97" s="162"/>
      <c r="D97" s="163" t="s">
        <v>93</v>
      </c>
      <c r="E97" s="164"/>
      <c r="F97" s="164"/>
      <c r="G97" s="164"/>
      <c r="H97" s="164"/>
      <c r="I97" s="165"/>
      <c r="J97" s="166">
        <f>J124</f>
        <v>0</v>
      </c>
      <c r="K97" s="162"/>
      <c r="L97" s="167"/>
    </row>
    <row r="98" spans="1:31" s="10" customFormat="1" ht="14.85" customHeight="1">
      <c r="B98" s="161"/>
      <c r="C98" s="162"/>
      <c r="D98" s="163" t="s">
        <v>94</v>
      </c>
      <c r="E98" s="164"/>
      <c r="F98" s="164"/>
      <c r="G98" s="164"/>
      <c r="H98" s="164"/>
      <c r="I98" s="165"/>
      <c r="J98" s="166">
        <f>J125</f>
        <v>0</v>
      </c>
      <c r="K98" s="162"/>
      <c r="L98" s="167"/>
    </row>
    <row r="99" spans="1:31" s="10" customFormat="1" ht="14.85" customHeight="1">
      <c r="B99" s="161"/>
      <c r="C99" s="162"/>
      <c r="D99" s="163" t="s">
        <v>95</v>
      </c>
      <c r="E99" s="164"/>
      <c r="F99" s="164"/>
      <c r="G99" s="164"/>
      <c r="H99" s="164"/>
      <c r="I99" s="165"/>
      <c r="J99" s="166">
        <f>J130</f>
        <v>0</v>
      </c>
      <c r="K99" s="162"/>
      <c r="L99" s="167"/>
    </row>
    <row r="100" spans="1:31" s="10" customFormat="1" ht="14.85" customHeight="1">
      <c r="B100" s="161"/>
      <c r="C100" s="162"/>
      <c r="D100" s="163" t="s">
        <v>96</v>
      </c>
      <c r="E100" s="164"/>
      <c r="F100" s="164"/>
      <c r="G100" s="164"/>
      <c r="H100" s="164"/>
      <c r="I100" s="165"/>
      <c r="J100" s="166">
        <f>J171</f>
        <v>0</v>
      </c>
      <c r="K100" s="162"/>
      <c r="L100" s="167"/>
    </row>
    <row r="101" spans="1:31" s="10" customFormat="1" ht="14.85" customHeight="1">
      <c r="B101" s="161"/>
      <c r="C101" s="162"/>
      <c r="D101" s="163" t="s">
        <v>97</v>
      </c>
      <c r="E101" s="164"/>
      <c r="F101" s="164"/>
      <c r="G101" s="164"/>
      <c r="H101" s="164"/>
      <c r="I101" s="165"/>
      <c r="J101" s="166">
        <f>J236</f>
        <v>0</v>
      </c>
      <c r="K101" s="162"/>
      <c r="L101" s="167"/>
    </row>
    <row r="102" spans="1:31" s="10" customFormat="1" ht="14.85" customHeight="1">
      <c r="B102" s="161"/>
      <c r="C102" s="162"/>
      <c r="D102" s="163" t="s">
        <v>98</v>
      </c>
      <c r="E102" s="164"/>
      <c r="F102" s="164"/>
      <c r="G102" s="164"/>
      <c r="H102" s="164"/>
      <c r="I102" s="165"/>
      <c r="J102" s="166">
        <f>J305</f>
        <v>0</v>
      </c>
      <c r="K102" s="162"/>
      <c r="L102" s="167"/>
    </row>
    <row r="103" spans="1:31" s="10" customFormat="1" ht="14.85" customHeight="1">
      <c r="B103" s="161"/>
      <c r="C103" s="162"/>
      <c r="D103" s="163" t="s">
        <v>99</v>
      </c>
      <c r="E103" s="164"/>
      <c r="F103" s="164"/>
      <c r="G103" s="164"/>
      <c r="H103" s="164"/>
      <c r="I103" s="165"/>
      <c r="J103" s="166">
        <f>J421</f>
        <v>0</v>
      </c>
      <c r="K103" s="162"/>
      <c r="L103" s="167"/>
    </row>
    <row r="104" spans="1:31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108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52"/>
      <c r="C105" s="53"/>
      <c r="D105" s="53"/>
      <c r="E105" s="53"/>
      <c r="F105" s="53"/>
      <c r="G105" s="53"/>
      <c r="H105" s="53"/>
      <c r="I105" s="145"/>
      <c r="J105" s="53"/>
      <c r="K105" s="53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54"/>
      <c r="C109" s="55"/>
      <c r="D109" s="55"/>
      <c r="E109" s="55"/>
      <c r="F109" s="55"/>
      <c r="G109" s="55"/>
      <c r="H109" s="55"/>
      <c r="I109" s="148"/>
      <c r="J109" s="55"/>
      <c r="K109" s="55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100</v>
      </c>
      <c r="D110" s="34"/>
      <c r="E110" s="34"/>
      <c r="F110" s="34"/>
      <c r="G110" s="34"/>
      <c r="H110" s="34"/>
      <c r="I110" s="108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108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4"/>
      <c r="E112" s="34"/>
      <c r="F112" s="34"/>
      <c r="G112" s="34"/>
      <c r="H112" s="34"/>
      <c r="I112" s="108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56" t="str">
        <f>E7</f>
        <v>Údržba a opravy MK - rámcová smlouva</v>
      </c>
      <c r="F113" s="283"/>
      <c r="G113" s="283"/>
      <c r="H113" s="283"/>
      <c r="I113" s="108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108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22</v>
      </c>
      <c r="D115" s="34"/>
      <c r="E115" s="34"/>
      <c r="F115" s="25" t="str">
        <f>F10</f>
        <v>Nový Bor</v>
      </c>
      <c r="G115" s="34"/>
      <c r="H115" s="34"/>
      <c r="I115" s="110" t="s">
        <v>24</v>
      </c>
      <c r="J115" s="64" t="str">
        <f>IF(J10="","",J10)</f>
        <v>30. 10. 2019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108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28</v>
      </c>
      <c r="D117" s="34"/>
      <c r="E117" s="34"/>
      <c r="F117" s="25" t="str">
        <f>E13</f>
        <v xml:space="preserve"> </v>
      </c>
      <c r="G117" s="34"/>
      <c r="H117" s="34"/>
      <c r="I117" s="110" t="s">
        <v>34</v>
      </c>
      <c r="J117" s="30" t="str">
        <f>E19</f>
        <v xml:space="preserve"> 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32</v>
      </c>
      <c r="D118" s="34"/>
      <c r="E118" s="34"/>
      <c r="F118" s="25" t="str">
        <f>IF(E16="","",E16)</f>
        <v>Vyplň údaj</v>
      </c>
      <c r="G118" s="34"/>
      <c r="H118" s="34"/>
      <c r="I118" s="110" t="s">
        <v>35</v>
      </c>
      <c r="J118" s="30" t="str">
        <f>E22</f>
        <v xml:space="preserve"> 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108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68"/>
      <c r="B120" s="169"/>
      <c r="C120" s="170" t="s">
        <v>101</v>
      </c>
      <c r="D120" s="171" t="s">
        <v>63</v>
      </c>
      <c r="E120" s="171" t="s">
        <v>59</v>
      </c>
      <c r="F120" s="171" t="s">
        <v>60</v>
      </c>
      <c r="G120" s="171" t="s">
        <v>102</v>
      </c>
      <c r="H120" s="171" t="s">
        <v>103</v>
      </c>
      <c r="I120" s="172" t="s">
        <v>104</v>
      </c>
      <c r="J120" s="171" t="s">
        <v>88</v>
      </c>
      <c r="K120" s="173" t="s">
        <v>105</v>
      </c>
      <c r="L120" s="174"/>
      <c r="M120" s="73" t="s">
        <v>1</v>
      </c>
      <c r="N120" s="74" t="s">
        <v>42</v>
      </c>
      <c r="O120" s="74" t="s">
        <v>106</v>
      </c>
      <c r="P120" s="74" t="s">
        <v>107</v>
      </c>
      <c r="Q120" s="74" t="s">
        <v>108</v>
      </c>
      <c r="R120" s="74" t="s">
        <v>109</v>
      </c>
      <c r="S120" s="74" t="s">
        <v>110</v>
      </c>
      <c r="T120" s="75" t="s">
        <v>111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</row>
    <row r="121" spans="1:65" s="2" customFormat="1" ht="22.9" customHeight="1">
      <c r="A121" s="32"/>
      <c r="B121" s="33"/>
      <c r="C121" s="80" t="s">
        <v>112</v>
      </c>
      <c r="D121" s="34"/>
      <c r="E121" s="34"/>
      <c r="F121" s="34"/>
      <c r="G121" s="34"/>
      <c r="H121" s="34"/>
      <c r="I121" s="108"/>
      <c r="J121" s="175">
        <f>BK121</f>
        <v>0</v>
      </c>
      <c r="K121" s="34"/>
      <c r="L121" s="37"/>
      <c r="M121" s="76"/>
      <c r="N121" s="176"/>
      <c r="O121" s="77"/>
      <c r="P121" s="177">
        <f>P122</f>
        <v>0</v>
      </c>
      <c r="Q121" s="77"/>
      <c r="R121" s="177">
        <f>R122</f>
        <v>15.018472372000002</v>
      </c>
      <c r="S121" s="77"/>
      <c r="T121" s="178">
        <f>T122</f>
        <v>9.2110000000000003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77</v>
      </c>
      <c r="AU121" s="15" t="s">
        <v>90</v>
      </c>
      <c r="BK121" s="179">
        <f>BK122</f>
        <v>0</v>
      </c>
    </row>
    <row r="122" spans="1:65" s="12" customFormat="1" ht="25.9" customHeight="1">
      <c r="B122" s="180"/>
      <c r="C122" s="181"/>
      <c r="D122" s="182" t="s">
        <v>77</v>
      </c>
      <c r="E122" s="183" t="s">
        <v>113</v>
      </c>
      <c r="F122" s="183" t="s">
        <v>114</v>
      </c>
      <c r="G122" s="181"/>
      <c r="H122" s="181"/>
      <c r="I122" s="184"/>
      <c r="J122" s="185">
        <f>BK122</f>
        <v>0</v>
      </c>
      <c r="K122" s="181"/>
      <c r="L122" s="186"/>
      <c r="M122" s="187"/>
      <c r="N122" s="188"/>
      <c r="O122" s="188"/>
      <c r="P122" s="189">
        <f>P123+P124</f>
        <v>0</v>
      </c>
      <c r="Q122" s="188"/>
      <c r="R122" s="189">
        <f>R123+R124</f>
        <v>15.018472372000002</v>
      </c>
      <c r="S122" s="188"/>
      <c r="T122" s="190">
        <f>T123+T124</f>
        <v>9.2110000000000003</v>
      </c>
      <c r="AR122" s="191" t="s">
        <v>21</v>
      </c>
      <c r="AT122" s="192" t="s">
        <v>77</v>
      </c>
      <c r="AU122" s="192" t="s">
        <v>78</v>
      </c>
      <c r="AY122" s="191" t="s">
        <v>115</v>
      </c>
      <c r="BK122" s="193">
        <f>BK123+BK124</f>
        <v>0</v>
      </c>
    </row>
    <row r="123" spans="1:65" s="12" customFormat="1" ht="22.9" customHeight="1">
      <c r="B123" s="180"/>
      <c r="C123" s="181"/>
      <c r="D123" s="182" t="s">
        <v>77</v>
      </c>
      <c r="E123" s="194" t="s">
        <v>21</v>
      </c>
      <c r="F123" s="194" t="s">
        <v>116</v>
      </c>
      <c r="G123" s="181"/>
      <c r="H123" s="181"/>
      <c r="I123" s="184"/>
      <c r="J123" s="195">
        <f>BK123</f>
        <v>0</v>
      </c>
      <c r="K123" s="181"/>
      <c r="L123" s="186"/>
      <c r="M123" s="187"/>
      <c r="N123" s="188"/>
      <c r="O123" s="188"/>
      <c r="P123" s="189">
        <v>0</v>
      </c>
      <c r="Q123" s="188"/>
      <c r="R123" s="189">
        <v>0</v>
      </c>
      <c r="S123" s="188"/>
      <c r="T123" s="190">
        <v>0</v>
      </c>
      <c r="AR123" s="191" t="s">
        <v>21</v>
      </c>
      <c r="AT123" s="192" t="s">
        <v>77</v>
      </c>
      <c r="AU123" s="192" t="s">
        <v>21</v>
      </c>
      <c r="AY123" s="191" t="s">
        <v>115</v>
      </c>
      <c r="BK123" s="193">
        <v>0</v>
      </c>
    </row>
    <row r="124" spans="1:65" s="12" customFormat="1" ht="22.9" customHeight="1">
      <c r="B124" s="180"/>
      <c r="C124" s="181"/>
      <c r="D124" s="182" t="s">
        <v>77</v>
      </c>
      <c r="E124" s="194" t="s">
        <v>117</v>
      </c>
      <c r="F124" s="194" t="s">
        <v>118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P125+P130+P171+P236+P305+P421</f>
        <v>0</v>
      </c>
      <c r="Q124" s="188"/>
      <c r="R124" s="189">
        <f>R125+R130+R171+R236+R305+R421</f>
        <v>15.018472372000002</v>
      </c>
      <c r="S124" s="188"/>
      <c r="T124" s="190">
        <f>T125+T130+T171+T236+T305+T421</f>
        <v>9.2110000000000003</v>
      </c>
      <c r="AR124" s="191" t="s">
        <v>21</v>
      </c>
      <c r="AT124" s="192" t="s">
        <v>77</v>
      </c>
      <c r="AU124" s="192" t="s">
        <v>21</v>
      </c>
      <c r="AY124" s="191" t="s">
        <v>115</v>
      </c>
      <c r="BK124" s="193">
        <f>BK125+BK130+BK171+BK236+BK305+BK421</f>
        <v>0</v>
      </c>
    </row>
    <row r="125" spans="1:65" s="12" customFormat="1" ht="20.85" customHeight="1">
      <c r="B125" s="180"/>
      <c r="C125" s="181"/>
      <c r="D125" s="182" t="s">
        <v>77</v>
      </c>
      <c r="E125" s="194" t="s">
        <v>119</v>
      </c>
      <c r="F125" s="194" t="s">
        <v>120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SUM(P126:P129)</f>
        <v>0</v>
      </c>
      <c r="Q125" s="188"/>
      <c r="R125" s="189">
        <f>SUM(R126:R129)</f>
        <v>0.30495046400000003</v>
      </c>
      <c r="S125" s="188"/>
      <c r="T125" s="190">
        <f>SUM(T126:T129)</f>
        <v>0</v>
      </c>
      <c r="AR125" s="191" t="s">
        <v>21</v>
      </c>
      <c r="AT125" s="192" t="s">
        <v>77</v>
      </c>
      <c r="AU125" s="192" t="s">
        <v>84</v>
      </c>
      <c r="AY125" s="191" t="s">
        <v>115</v>
      </c>
      <c r="BK125" s="193">
        <f>SUM(BK126:BK129)</f>
        <v>0</v>
      </c>
    </row>
    <row r="126" spans="1:65" s="2" customFormat="1" ht="21.75" customHeight="1">
      <c r="A126" s="32"/>
      <c r="B126" s="33"/>
      <c r="C126" s="196" t="s">
        <v>21</v>
      </c>
      <c r="D126" s="196" t="s">
        <v>121</v>
      </c>
      <c r="E126" s="197" t="s">
        <v>122</v>
      </c>
      <c r="F126" s="198" t="s">
        <v>123</v>
      </c>
      <c r="G126" s="199" t="s">
        <v>124</v>
      </c>
      <c r="H126" s="200">
        <v>1</v>
      </c>
      <c r="I126" s="201"/>
      <c r="J126" s="202">
        <f>ROUND(I126*H126,2)</f>
        <v>0</v>
      </c>
      <c r="K126" s="198" t="s">
        <v>125</v>
      </c>
      <c r="L126" s="37"/>
      <c r="M126" s="203" t="s">
        <v>1</v>
      </c>
      <c r="N126" s="204" t="s">
        <v>43</v>
      </c>
      <c r="O126" s="69"/>
      <c r="P126" s="205">
        <f>O126*H126</f>
        <v>0</v>
      </c>
      <c r="Q126" s="205">
        <v>0.167950232</v>
      </c>
      <c r="R126" s="205">
        <f>Q126*H126</f>
        <v>0.167950232</v>
      </c>
      <c r="S126" s="205">
        <v>0</v>
      </c>
      <c r="T126" s="20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07" t="s">
        <v>126</v>
      </c>
      <c r="AT126" s="207" t="s">
        <v>121</v>
      </c>
      <c r="AU126" s="207" t="s">
        <v>127</v>
      </c>
      <c r="AY126" s="15" t="s">
        <v>115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5" t="s">
        <v>21</v>
      </c>
      <c r="BK126" s="208">
        <f>ROUND(I126*H126,2)</f>
        <v>0</v>
      </c>
      <c r="BL126" s="15" t="s">
        <v>126</v>
      </c>
      <c r="BM126" s="207" t="s">
        <v>128</v>
      </c>
    </row>
    <row r="127" spans="1:65" s="2" customFormat="1" ht="36">
      <c r="A127" s="32"/>
      <c r="B127" s="33"/>
      <c r="C127" s="34"/>
      <c r="D127" s="209" t="s">
        <v>129</v>
      </c>
      <c r="E127" s="34"/>
      <c r="F127" s="210" t="s">
        <v>130</v>
      </c>
      <c r="G127" s="34"/>
      <c r="H127" s="34"/>
      <c r="I127" s="108"/>
      <c r="J127" s="34"/>
      <c r="K127" s="34"/>
      <c r="L127" s="37"/>
      <c r="M127" s="211"/>
      <c r="N127" s="212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129</v>
      </c>
      <c r="AU127" s="15" t="s">
        <v>127</v>
      </c>
    </row>
    <row r="128" spans="1:65" s="2" customFormat="1" ht="21.75" customHeight="1">
      <c r="A128" s="32"/>
      <c r="B128" s="33"/>
      <c r="C128" s="196" t="s">
        <v>84</v>
      </c>
      <c r="D128" s="196" t="s">
        <v>121</v>
      </c>
      <c r="E128" s="197" t="s">
        <v>131</v>
      </c>
      <c r="F128" s="198" t="s">
        <v>132</v>
      </c>
      <c r="G128" s="199" t="s">
        <v>124</v>
      </c>
      <c r="H128" s="200">
        <v>1</v>
      </c>
      <c r="I128" s="201"/>
      <c r="J128" s="202">
        <f>ROUND(I128*H128,2)</f>
        <v>0</v>
      </c>
      <c r="K128" s="198" t="s">
        <v>125</v>
      </c>
      <c r="L128" s="37"/>
      <c r="M128" s="203" t="s">
        <v>1</v>
      </c>
      <c r="N128" s="204" t="s">
        <v>43</v>
      </c>
      <c r="O128" s="69"/>
      <c r="P128" s="205">
        <f>O128*H128</f>
        <v>0</v>
      </c>
      <c r="Q128" s="205">
        <v>0.137000232</v>
      </c>
      <c r="R128" s="205">
        <f>Q128*H128</f>
        <v>0.137000232</v>
      </c>
      <c r="S128" s="205">
        <v>0</v>
      </c>
      <c r="T128" s="20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07" t="s">
        <v>126</v>
      </c>
      <c r="AT128" s="207" t="s">
        <v>121</v>
      </c>
      <c r="AU128" s="207" t="s">
        <v>127</v>
      </c>
      <c r="AY128" s="15" t="s">
        <v>115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5" t="s">
        <v>21</v>
      </c>
      <c r="BK128" s="208">
        <f>ROUND(I128*H128,2)</f>
        <v>0</v>
      </c>
      <c r="BL128" s="15" t="s">
        <v>126</v>
      </c>
      <c r="BM128" s="207" t="s">
        <v>133</v>
      </c>
    </row>
    <row r="129" spans="1:65" s="2" customFormat="1" ht="36">
      <c r="A129" s="32"/>
      <c r="B129" s="33"/>
      <c r="C129" s="34"/>
      <c r="D129" s="209" t="s">
        <v>129</v>
      </c>
      <c r="E129" s="34"/>
      <c r="F129" s="210" t="s">
        <v>134</v>
      </c>
      <c r="G129" s="34"/>
      <c r="H129" s="34"/>
      <c r="I129" s="108"/>
      <c r="J129" s="34"/>
      <c r="K129" s="34"/>
      <c r="L129" s="37"/>
      <c r="M129" s="211"/>
      <c r="N129" s="212"/>
      <c r="O129" s="69"/>
      <c r="P129" s="69"/>
      <c r="Q129" s="69"/>
      <c r="R129" s="69"/>
      <c r="S129" s="69"/>
      <c r="T129" s="70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5" t="s">
        <v>129</v>
      </c>
      <c r="AU129" s="15" t="s">
        <v>127</v>
      </c>
    </row>
    <row r="130" spans="1:65" s="12" customFormat="1" ht="20.85" customHeight="1">
      <c r="B130" s="180"/>
      <c r="C130" s="181"/>
      <c r="D130" s="182" t="s">
        <v>77</v>
      </c>
      <c r="E130" s="194" t="s">
        <v>135</v>
      </c>
      <c r="F130" s="194" t="s">
        <v>136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SUM(P131:P170)</f>
        <v>0</v>
      </c>
      <c r="Q130" s="188"/>
      <c r="R130" s="189">
        <f>SUM(R131:R170)</f>
        <v>2.3308699819999998</v>
      </c>
      <c r="S130" s="188"/>
      <c r="T130" s="190">
        <f>SUM(T131:T170)</f>
        <v>1.2050000000000001</v>
      </c>
      <c r="AR130" s="191" t="s">
        <v>21</v>
      </c>
      <c r="AT130" s="192" t="s">
        <v>77</v>
      </c>
      <c r="AU130" s="192" t="s">
        <v>84</v>
      </c>
      <c r="AY130" s="191" t="s">
        <v>115</v>
      </c>
      <c r="BK130" s="193">
        <f>SUM(BK131:BK170)</f>
        <v>0</v>
      </c>
    </row>
    <row r="131" spans="1:65" s="2" customFormat="1" ht="16.5" customHeight="1">
      <c r="A131" s="32"/>
      <c r="B131" s="33"/>
      <c r="C131" s="196" t="s">
        <v>127</v>
      </c>
      <c r="D131" s="196" t="s">
        <v>121</v>
      </c>
      <c r="E131" s="197" t="s">
        <v>137</v>
      </c>
      <c r="F131" s="198" t="s">
        <v>138</v>
      </c>
      <c r="G131" s="199" t="s">
        <v>139</v>
      </c>
      <c r="H131" s="200">
        <v>1</v>
      </c>
      <c r="I131" s="201"/>
      <c r="J131" s="202">
        <f>ROUND(I131*H131,2)</f>
        <v>0</v>
      </c>
      <c r="K131" s="198" t="s">
        <v>125</v>
      </c>
      <c r="L131" s="37"/>
      <c r="M131" s="203" t="s">
        <v>1</v>
      </c>
      <c r="N131" s="204" t="s">
        <v>43</v>
      </c>
      <c r="O131" s="69"/>
      <c r="P131" s="205">
        <f>O131*H131</f>
        <v>0</v>
      </c>
      <c r="Q131" s="205">
        <v>1.2950000000000001E-6</v>
      </c>
      <c r="R131" s="205">
        <f>Q131*H131</f>
        <v>1.2950000000000001E-6</v>
      </c>
      <c r="S131" s="205">
        <v>0</v>
      </c>
      <c r="T131" s="20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07" t="s">
        <v>126</v>
      </c>
      <c r="AT131" s="207" t="s">
        <v>121</v>
      </c>
      <c r="AU131" s="207" t="s">
        <v>127</v>
      </c>
      <c r="AY131" s="15" t="s">
        <v>115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5" t="s">
        <v>21</v>
      </c>
      <c r="BK131" s="208">
        <f>ROUND(I131*H131,2)</f>
        <v>0</v>
      </c>
      <c r="BL131" s="15" t="s">
        <v>126</v>
      </c>
      <c r="BM131" s="207" t="s">
        <v>140</v>
      </c>
    </row>
    <row r="132" spans="1:65" s="2" customFormat="1" ht="11.25">
      <c r="A132" s="32"/>
      <c r="B132" s="33"/>
      <c r="C132" s="34"/>
      <c r="D132" s="209" t="s">
        <v>129</v>
      </c>
      <c r="E132" s="34"/>
      <c r="F132" s="210" t="s">
        <v>141</v>
      </c>
      <c r="G132" s="34"/>
      <c r="H132" s="34"/>
      <c r="I132" s="108"/>
      <c r="J132" s="34"/>
      <c r="K132" s="34"/>
      <c r="L132" s="37"/>
      <c r="M132" s="211"/>
      <c r="N132" s="212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129</v>
      </c>
      <c r="AU132" s="15" t="s">
        <v>127</v>
      </c>
    </row>
    <row r="133" spans="1:65" s="2" customFormat="1" ht="16.5" customHeight="1">
      <c r="A133" s="32"/>
      <c r="B133" s="33"/>
      <c r="C133" s="196" t="s">
        <v>126</v>
      </c>
      <c r="D133" s="196" t="s">
        <v>121</v>
      </c>
      <c r="E133" s="197" t="s">
        <v>142</v>
      </c>
      <c r="F133" s="198" t="s">
        <v>143</v>
      </c>
      <c r="G133" s="199" t="s">
        <v>139</v>
      </c>
      <c r="H133" s="200">
        <v>1</v>
      </c>
      <c r="I133" s="201"/>
      <c r="J133" s="202">
        <f>ROUND(I133*H133,2)</f>
        <v>0</v>
      </c>
      <c r="K133" s="198" t="s">
        <v>125</v>
      </c>
      <c r="L133" s="37"/>
      <c r="M133" s="203" t="s">
        <v>1</v>
      </c>
      <c r="N133" s="204" t="s">
        <v>43</v>
      </c>
      <c r="O133" s="69"/>
      <c r="P133" s="205">
        <f>O133*H133</f>
        <v>0</v>
      </c>
      <c r="Q133" s="205">
        <v>1.6449999999999999E-6</v>
      </c>
      <c r="R133" s="205">
        <f>Q133*H133</f>
        <v>1.6449999999999999E-6</v>
      </c>
      <c r="S133" s="205">
        <v>0</v>
      </c>
      <c r="T133" s="20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07" t="s">
        <v>126</v>
      </c>
      <c r="AT133" s="207" t="s">
        <v>121</v>
      </c>
      <c r="AU133" s="207" t="s">
        <v>127</v>
      </c>
      <c r="AY133" s="15" t="s">
        <v>115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5" t="s">
        <v>21</v>
      </c>
      <c r="BK133" s="208">
        <f>ROUND(I133*H133,2)</f>
        <v>0</v>
      </c>
      <c r="BL133" s="15" t="s">
        <v>126</v>
      </c>
      <c r="BM133" s="207" t="s">
        <v>144</v>
      </c>
    </row>
    <row r="134" spans="1:65" s="2" customFormat="1" ht="18">
      <c r="A134" s="32"/>
      <c r="B134" s="33"/>
      <c r="C134" s="34"/>
      <c r="D134" s="209" t="s">
        <v>129</v>
      </c>
      <c r="E134" s="34"/>
      <c r="F134" s="210" t="s">
        <v>145</v>
      </c>
      <c r="G134" s="34"/>
      <c r="H134" s="34"/>
      <c r="I134" s="108"/>
      <c r="J134" s="34"/>
      <c r="K134" s="34"/>
      <c r="L134" s="37"/>
      <c r="M134" s="211"/>
      <c r="N134" s="212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129</v>
      </c>
      <c r="AU134" s="15" t="s">
        <v>127</v>
      </c>
    </row>
    <row r="135" spans="1:65" s="2" customFormat="1" ht="21.75" customHeight="1">
      <c r="A135" s="32"/>
      <c r="B135" s="33"/>
      <c r="C135" s="196" t="s">
        <v>117</v>
      </c>
      <c r="D135" s="196" t="s">
        <v>121</v>
      </c>
      <c r="E135" s="197" t="s">
        <v>146</v>
      </c>
      <c r="F135" s="198" t="s">
        <v>147</v>
      </c>
      <c r="G135" s="199" t="s">
        <v>124</v>
      </c>
      <c r="H135" s="200">
        <v>1</v>
      </c>
      <c r="I135" s="201"/>
      <c r="J135" s="202">
        <f>ROUND(I135*H135,2)</f>
        <v>0</v>
      </c>
      <c r="K135" s="198" t="s">
        <v>125</v>
      </c>
      <c r="L135" s="37"/>
      <c r="M135" s="203" t="s">
        <v>1</v>
      </c>
      <c r="N135" s="204" t="s">
        <v>43</v>
      </c>
      <c r="O135" s="69"/>
      <c r="P135" s="205">
        <f>O135*H135</f>
        <v>0</v>
      </c>
      <c r="Q135" s="205">
        <v>8.7639999999999994E-5</v>
      </c>
      <c r="R135" s="205">
        <f>Q135*H135</f>
        <v>8.7639999999999994E-5</v>
      </c>
      <c r="S135" s="205">
        <v>0.128</v>
      </c>
      <c r="T135" s="206">
        <f>S135*H135</f>
        <v>0.128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07" t="s">
        <v>126</v>
      </c>
      <c r="AT135" s="207" t="s">
        <v>121</v>
      </c>
      <c r="AU135" s="207" t="s">
        <v>127</v>
      </c>
      <c r="AY135" s="15" t="s">
        <v>115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5" t="s">
        <v>21</v>
      </c>
      <c r="BK135" s="208">
        <f>ROUND(I135*H135,2)</f>
        <v>0</v>
      </c>
      <c r="BL135" s="15" t="s">
        <v>126</v>
      </c>
      <c r="BM135" s="207" t="s">
        <v>148</v>
      </c>
    </row>
    <row r="136" spans="1:65" s="2" customFormat="1" ht="27">
      <c r="A136" s="32"/>
      <c r="B136" s="33"/>
      <c r="C136" s="34"/>
      <c r="D136" s="209" t="s">
        <v>129</v>
      </c>
      <c r="E136" s="34"/>
      <c r="F136" s="210" t="s">
        <v>149</v>
      </c>
      <c r="G136" s="34"/>
      <c r="H136" s="34"/>
      <c r="I136" s="108"/>
      <c r="J136" s="34"/>
      <c r="K136" s="34"/>
      <c r="L136" s="37"/>
      <c r="M136" s="211"/>
      <c r="N136" s="212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5" t="s">
        <v>129</v>
      </c>
      <c r="AU136" s="15" t="s">
        <v>127</v>
      </c>
    </row>
    <row r="137" spans="1:65" s="2" customFormat="1" ht="21.75" customHeight="1">
      <c r="A137" s="32"/>
      <c r="B137" s="33"/>
      <c r="C137" s="196" t="s">
        <v>150</v>
      </c>
      <c r="D137" s="196" t="s">
        <v>121</v>
      </c>
      <c r="E137" s="197" t="s">
        <v>151</v>
      </c>
      <c r="F137" s="198" t="s">
        <v>152</v>
      </c>
      <c r="G137" s="199" t="s">
        <v>124</v>
      </c>
      <c r="H137" s="200">
        <v>1</v>
      </c>
      <c r="I137" s="201"/>
      <c r="J137" s="202">
        <f>ROUND(I137*H137,2)</f>
        <v>0</v>
      </c>
      <c r="K137" s="198" t="s">
        <v>125</v>
      </c>
      <c r="L137" s="37"/>
      <c r="M137" s="203" t="s">
        <v>1</v>
      </c>
      <c r="N137" s="204" t="s">
        <v>43</v>
      </c>
      <c r="O137" s="69"/>
      <c r="P137" s="205">
        <f>O137*H137</f>
        <v>0</v>
      </c>
      <c r="Q137" s="205">
        <v>1.5677000000000001E-4</v>
      </c>
      <c r="R137" s="205">
        <f>Q137*H137</f>
        <v>1.5677000000000001E-4</v>
      </c>
      <c r="S137" s="205">
        <v>0.25600000000000001</v>
      </c>
      <c r="T137" s="206">
        <f>S137*H137</f>
        <v>0.25600000000000001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7" t="s">
        <v>126</v>
      </c>
      <c r="AT137" s="207" t="s">
        <v>121</v>
      </c>
      <c r="AU137" s="207" t="s">
        <v>127</v>
      </c>
      <c r="AY137" s="15" t="s">
        <v>115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5" t="s">
        <v>21</v>
      </c>
      <c r="BK137" s="208">
        <f>ROUND(I137*H137,2)</f>
        <v>0</v>
      </c>
      <c r="BL137" s="15" t="s">
        <v>126</v>
      </c>
      <c r="BM137" s="207" t="s">
        <v>153</v>
      </c>
    </row>
    <row r="138" spans="1:65" s="2" customFormat="1" ht="27">
      <c r="A138" s="32"/>
      <c r="B138" s="33"/>
      <c r="C138" s="34"/>
      <c r="D138" s="209" t="s">
        <v>129</v>
      </c>
      <c r="E138" s="34"/>
      <c r="F138" s="210" t="s">
        <v>154</v>
      </c>
      <c r="G138" s="34"/>
      <c r="H138" s="34"/>
      <c r="I138" s="108"/>
      <c r="J138" s="34"/>
      <c r="K138" s="34"/>
      <c r="L138" s="37"/>
      <c r="M138" s="211"/>
      <c r="N138" s="212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129</v>
      </c>
      <c r="AU138" s="15" t="s">
        <v>127</v>
      </c>
    </row>
    <row r="139" spans="1:65" s="2" customFormat="1" ht="21.75" customHeight="1">
      <c r="A139" s="32"/>
      <c r="B139" s="33"/>
      <c r="C139" s="196" t="s">
        <v>155</v>
      </c>
      <c r="D139" s="196" t="s">
        <v>121</v>
      </c>
      <c r="E139" s="197" t="s">
        <v>156</v>
      </c>
      <c r="F139" s="198" t="s">
        <v>157</v>
      </c>
      <c r="G139" s="199" t="s">
        <v>124</v>
      </c>
      <c r="H139" s="200">
        <v>1</v>
      </c>
      <c r="I139" s="201"/>
      <c r="J139" s="202">
        <f>ROUND(I139*H139,2)</f>
        <v>0</v>
      </c>
      <c r="K139" s="198" t="s">
        <v>125</v>
      </c>
      <c r="L139" s="37"/>
      <c r="M139" s="203" t="s">
        <v>1</v>
      </c>
      <c r="N139" s="204" t="s">
        <v>43</v>
      </c>
      <c r="O139" s="69"/>
      <c r="P139" s="205">
        <f>O139*H139</f>
        <v>0</v>
      </c>
      <c r="Q139" s="205">
        <v>0</v>
      </c>
      <c r="R139" s="205">
        <f>Q139*H139</f>
        <v>0</v>
      </c>
      <c r="S139" s="205">
        <v>0.02</v>
      </c>
      <c r="T139" s="206">
        <f>S139*H139</f>
        <v>0.02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7" t="s">
        <v>126</v>
      </c>
      <c r="AT139" s="207" t="s">
        <v>121</v>
      </c>
      <c r="AU139" s="207" t="s">
        <v>127</v>
      </c>
      <c r="AY139" s="15" t="s">
        <v>115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5" t="s">
        <v>21</v>
      </c>
      <c r="BK139" s="208">
        <f>ROUND(I139*H139,2)</f>
        <v>0</v>
      </c>
      <c r="BL139" s="15" t="s">
        <v>126</v>
      </c>
      <c r="BM139" s="207" t="s">
        <v>158</v>
      </c>
    </row>
    <row r="140" spans="1:65" s="2" customFormat="1" ht="36">
      <c r="A140" s="32"/>
      <c r="B140" s="33"/>
      <c r="C140" s="34"/>
      <c r="D140" s="209" t="s">
        <v>129</v>
      </c>
      <c r="E140" s="34"/>
      <c r="F140" s="210" t="s">
        <v>159</v>
      </c>
      <c r="G140" s="34"/>
      <c r="H140" s="34"/>
      <c r="I140" s="108"/>
      <c r="J140" s="34"/>
      <c r="K140" s="34"/>
      <c r="L140" s="37"/>
      <c r="M140" s="211"/>
      <c r="N140" s="212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129</v>
      </c>
      <c r="AU140" s="15" t="s">
        <v>127</v>
      </c>
    </row>
    <row r="141" spans="1:65" s="2" customFormat="1" ht="16.5" customHeight="1">
      <c r="A141" s="32"/>
      <c r="B141" s="33"/>
      <c r="C141" s="196" t="s">
        <v>160</v>
      </c>
      <c r="D141" s="196" t="s">
        <v>121</v>
      </c>
      <c r="E141" s="197" t="s">
        <v>161</v>
      </c>
      <c r="F141" s="198" t="s">
        <v>162</v>
      </c>
      <c r="G141" s="199" t="s">
        <v>124</v>
      </c>
      <c r="H141" s="200">
        <v>1</v>
      </c>
      <c r="I141" s="201"/>
      <c r="J141" s="202">
        <f>ROUND(I141*H141,2)</f>
        <v>0</v>
      </c>
      <c r="K141" s="198" t="s">
        <v>125</v>
      </c>
      <c r="L141" s="37"/>
      <c r="M141" s="203" t="s">
        <v>1</v>
      </c>
      <c r="N141" s="204" t="s">
        <v>43</v>
      </c>
      <c r="O141" s="69"/>
      <c r="P141" s="205">
        <f>O141*H141</f>
        <v>0</v>
      </c>
      <c r="Q141" s="205">
        <v>0</v>
      </c>
      <c r="R141" s="205">
        <f>Q141*H141</f>
        <v>0</v>
      </c>
      <c r="S141" s="205">
        <v>9.8000000000000004E-2</v>
      </c>
      <c r="T141" s="206">
        <f>S141*H141</f>
        <v>9.8000000000000004E-2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07" t="s">
        <v>126</v>
      </c>
      <c r="AT141" s="207" t="s">
        <v>121</v>
      </c>
      <c r="AU141" s="207" t="s">
        <v>127</v>
      </c>
      <c r="AY141" s="15" t="s">
        <v>115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5" t="s">
        <v>21</v>
      </c>
      <c r="BK141" s="208">
        <f>ROUND(I141*H141,2)</f>
        <v>0</v>
      </c>
      <c r="BL141" s="15" t="s">
        <v>126</v>
      </c>
      <c r="BM141" s="207" t="s">
        <v>163</v>
      </c>
    </row>
    <row r="142" spans="1:65" s="2" customFormat="1" ht="27">
      <c r="A142" s="32"/>
      <c r="B142" s="33"/>
      <c r="C142" s="34"/>
      <c r="D142" s="209" t="s">
        <v>129</v>
      </c>
      <c r="E142" s="34"/>
      <c r="F142" s="210" t="s">
        <v>164</v>
      </c>
      <c r="G142" s="34"/>
      <c r="H142" s="34"/>
      <c r="I142" s="108"/>
      <c r="J142" s="34"/>
      <c r="K142" s="34"/>
      <c r="L142" s="37"/>
      <c r="M142" s="211"/>
      <c r="N142" s="212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129</v>
      </c>
      <c r="AU142" s="15" t="s">
        <v>127</v>
      </c>
    </row>
    <row r="143" spans="1:65" s="2" customFormat="1" ht="16.5" customHeight="1">
      <c r="A143" s="32"/>
      <c r="B143" s="33"/>
      <c r="C143" s="196" t="s">
        <v>165</v>
      </c>
      <c r="D143" s="196" t="s">
        <v>121</v>
      </c>
      <c r="E143" s="197" t="s">
        <v>166</v>
      </c>
      <c r="F143" s="198" t="s">
        <v>167</v>
      </c>
      <c r="G143" s="199" t="s">
        <v>124</v>
      </c>
      <c r="H143" s="200">
        <v>1</v>
      </c>
      <c r="I143" s="201"/>
      <c r="J143" s="202">
        <f>ROUND(I143*H143,2)</f>
        <v>0</v>
      </c>
      <c r="K143" s="198" t="s">
        <v>125</v>
      </c>
      <c r="L143" s="37"/>
      <c r="M143" s="203" t="s">
        <v>1</v>
      </c>
      <c r="N143" s="204" t="s">
        <v>43</v>
      </c>
      <c r="O143" s="69"/>
      <c r="P143" s="205">
        <f>O143*H143</f>
        <v>0</v>
      </c>
      <c r="Q143" s="205">
        <v>0</v>
      </c>
      <c r="R143" s="205">
        <f>Q143*H143</f>
        <v>0</v>
      </c>
      <c r="S143" s="205">
        <v>0.22</v>
      </c>
      <c r="T143" s="206">
        <f>S143*H143</f>
        <v>0.22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07" t="s">
        <v>126</v>
      </c>
      <c r="AT143" s="207" t="s">
        <v>121</v>
      </c>
      <c r="AU143" s="207" t="s">
        <v>127</v>
      </c>
      <c r="AY143" s="15" t="s">
        <v>115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5" t="s">
        <v>21</v>
      </c>
      <c r="BK143" s="208">
        <f>ROUND(I143*H143,2)</f>
        <v>0</v>
      </c>
      <c r="BL143" s="15" t="s">
        <v>126</v>
      </c>
      <c r="BM143" s="207" t="s">
        <v>168</v>
      </c>
    </row>
    <row r="144" spans="1:65" s="2" customFormat="1" ht="27">
      <c r="A144" s="32"/>
      <c r="B144" s="33"/>
      <c r="C144" s="34"/>
      <c r="D144" s="209" t="s">
        <v>129</v>
      </c>
      <c r="E144" s="34"/>
      <c r="F144" s="210" t="s">
        <v>169</v>
      </c>
      <c r="G144" s="34"/>
      <c r="H144" s="34"/>
      <c r="I144" s="108"/>
      <c r="J144" s="34"/>
      <c r="K144" s="34"/>
      <c r="L144" s="37"/>
      <c r="M144" s="211"/>
      <c r="N144" s="212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129</v>
      </c>
      <c r="AU144" s="15" t="s">
        <v>127</v>
      </c>
    </row>
    <row r="145" spans="1:65" s="2" customFormat="1" ht="21.75" customHeight="1">
      <c r="A145" s="32"/>
      <c r="B145" s="33"/>
      <c r="C145" s="196" t="s">
        <v>26</v>
      </c>
      <c r="D145" s="196" t="s">
        <v>121</v>
      </c>
      <c r="E145" s="197" t="s">
        <v>170</v>
      </c>
      <c r="F145" s="198" t="s">
        <v>171</v>
      </c>
      <c r="G145" s="199" t="s">
        <v>124</v>
      </c>
      <c r="H145" s="200">
        <v>1</v>
      </c>
      <c r="I145" s="201"/>
      <c r="J145" s="202">
        <f>ROUND(I145*H145,2)</f>
        <v>0</v>
      </c>
      <c r="K145" s="198" t="s">
        <v>125</v>
      </c>
      <c r="L145" s="37"/>
      <c r="M145" s="203" t="s">
        <v>1</v>
      </c>
      <c r="N145" s="204" t="s">
        <v>43</v>
      </c>
      <c r="O145" s="69"/>
      <c r="P145" s="205">
        <f>O145*H145</f>
        <v>0</v>
      </c>
      <c r="Q145" s="205">
        <v>0</v>
      </c>
      <c r="R145" s="205">
        <f>Q145*H145</f>
        <v>0</v>
      </c>
      <c r="S145" s="205">
        <v>0.24</v>
      </c>
      <c r="T145" s="206">
        <f>S145*H145</f>
        <v>0.24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07" t="s">
        <v>126</v>
      </c>
      <c r="AT145" s="207" t="s">
        <v>121</v>
      </c>
      <c r="AU145" s="207" t="s">
        <v>127</v>
      </c>
      <c r="AY145" s="15" t="s">
        <v>115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5" t="s">
        <v>21</v>
      </c>
      <c r="BK145" s="208">
        <f>ROUND(I145*H145,2)</f>
        <v>0</v>
      </c>
      <c r="BL145" s="15" t="s">
        <v>126</v>
      </c>
      <c r="BM145" s="207" t="s">
        <v>172</v>
      </c>
    </row>
    <row r="146" spans="1:65" s="2" customFormat="1" ht="27">
      <c r="A146" s="32"/>
      <c r="B146" s="33"/>
      <c r="C146" s="34"/>
      <c r="D146" s="209" t="s">
        <v>129</v>
      </c>
      <c r="E146" s="34"/>
      <c r="F146" s="210" t="s">
        <v>173</v>
      </c>
      <c r="G146" s="34"/>
      <c r="H146" s="34"/>
      <c r="I146" s="108"/>
      <c r="J146" s="34"/>
      <c r="K146" s="34"/>
      <c r="L146" s="37"/>
      <c r="M146" s="211"/>
      <c r="N146" s="212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5" t="s">
        <v>129</v>
      </c>
      <c r="AU146" s="15" t="s">
        <v>127</v>
      </c>
    </row>
    <row r="147" spans="1:65" s="2" customFormat="1" ht="21.75" customHeight="1">
      <c r="A147" s="32"/>
      <c r="B147" s="33"/>
      <c r="C147" s="196" t="s">
        <v>174</v>
      </c>
      <c r="D147" s="196" t="s">
        <v>121</v>
      </c>
      <c r="E147" s="197" t="s">
        <v>175</v>
      </c>
      <c r="F147" s="198" t="s">
        <v>176</v>
      </c>
      <c r="G147" s="199" t="s">
        <v>124</v>
      </c>
      <c r="H147" s="200">
        <v>1</v>
      </c>
      <c r="I147" s="201"/>
      <c r="J147" s="202">
        <f>ROUND(I147*H147,2)</f>
        <v>0</v>
      </c>
      <c r="K147" s="198" t="s">
        <v>125</v>
      </c>
      <c r="L147" s="37"/>
      <c r="M147" s="203" t="s">
        <v>1</v>
      </c>
      <c r="N147" s="204" t="s">
        <v>43</v>
      </c>
      <c r="O147" s="69"/>
      <c r="P147" s="205">
        <f>O147*H147</f>
        <v>0</v>
      </c>
      <c r="Q147" s="205">
        <v>0</v>
      </c>
      <c r="R147" s="205">
        <f>Q147*H147</f>
        <v>0</v>
      </c>
      <c r="S147" s="205">
        <v>0.24299999999999999</v>
      </c>
      <c r="T147" s="206">
        <f>S147*H147</f>
        <v>0.24299999999999999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07" t="s">
        <v>126</v>
      </c>
      <c r="AT147" s="207" t="s">
        <v>121</v>
      </c>
      <c r="AU147" s="207" t="s">
        <v>127</v>
      </c>
      <c r="AY147" s="15" t="s">
        <v>115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5" t="s">
        <v>21</v>
      </c>
      <c r="BK147" s="208">
        <f>ROUND(I147*H147,2)</f>
        <v>0</v>
      </c>
      <c r="BL147" s="15" t="s">
        <v>126</v>
      </c>
      <c r="BM147" s="207" t="s">
        <v>177</v>
      </c>
    </row>
    <row r="148" spans="1:65" s="2" customFormat="1" ht="27">
      <c r="A148" s="32"/>
      <c r="B148" s="33"/>
      <c r="C148" s="34"/>
      <c r="D148" s="209" t="s">
        <v>129</v>
      </c>
      <c r="E148" s="34"/>
      <c r="F148" s="210" t="s">
        <v>178</v>
      </c>
      <c r="G148" s="34"/>
      <c r="H148" s="34"/>
      <c r="I148" s="108"/>
      <c r="J148" s="34"/>
      <c r="K148" s="34"/>
      <c r="L148" s="37"/>
      <c r="M148" s="211"/>
      <c r="N148" s="212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129</v>
      </c>
      <c r="AU148" s="15" t="s">
        <v>127</v>
      </c>
    </row>
    <row r="149" spans="1:65" s="2" customFormat="1" ht="16.5" customHeight="1">
      <c r="A149" s="32"/>
      <c r="B149" s="33"/>
      <c r="C149" s="196" t="s">
        <v>179</v>
      </c>
      <c r="D149" s="196" t="s">
        <v>121</v>
      </c>
      <c r="E149" s="197" t="s">
        <v>180</v>
      </c>
      <c r="F149" s="198" t="s">
        <v>181</v>
      </c>
      <c r="G149" s="199" t="s">
        <v>182</v>
      </c>
      <c r="H149" s="200">
        <v>1</v>
      </c>
      <c r="I149" s="201"/>
      <c r="J149" s="202">
        <f>ROUND(I149*H149,2)</f>
        <v>0</v>
      </c>
      <c r="K149" s="198" t="s">
        <v>125</v>
      </c>
      <c r="L149" s="37"/>
      <c r="M149" s="203" t="s">
        <v>1</v>
      </c>
      <c r="N149" s="204" t="s">
        <v>43</v>
      </c>
      <c r="O149" s="69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7" t="s">
        <v>126</v>
      </c>
      <c r="AT149" s="207" t="s">
        <v>121</v>
      </c>
      <c r="AU149" s="207" t="s">
        <v>127</v>
      </c>
      <c r="AY149" s="15" t="s">
        <v>115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5" t="s">
        <v>21</v>
      </c>
      <c r="BK149" s="208">
        <f>ROUND(I149*H149,2)</f>
        <v>0</v>
      </c>
      <c r="BL149" s="15" t="s">
        <v>126</v>
      </c>
      <c r="BM149" s="207" t="s">
        <v>183</v>
      </c>
    </row>
    <row r="150" spans="1:65" s="2" customFormat="1" ht="18">
      <c r="A150" s="32"/>
      <c r="B150" s="33"/>
      <c r="C150" s="34"/>
      <c r="D150" s="209" t="s">
        <v>129</v>
      </c>
      <c r="E150" s="34"/>
      <c r="F150" s="210" t="s">
        <v>184</v>
      </c>
      <c r="G150" s="34"/>
      <c r="H150" s="34"/>
      <c r="I150" s="108"/>
      <c r="J150" s="34"/>
      <c r="K150" s="34"/>
      <c r="L150" s="37"/>
      <c r="M150" s="211"/>
      <c r="N150" s="212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5" t="s">
        <v>129</v>
      </c>
      <c r="AU150" s="15" t="s">
        <v>127</v>
      </c>
    </row>
    <row r="151" spans="1:65" s="2" customFormat="1" ht="21.75" customHeight="1">
      <c r="A151" s="32"/>
      <c r="B151" s="33"/>
      <c r="C151" s="196" t="s">
        <v>185</v>
      </c>
      <c r="D151" s="196" t="s">
        <v>121</v>
      </c>
      <c r="E151" s="197" t="s">
        <v>186</v>
      </c>
      <c r="F151" s="198" t="s">
        <v>187</v>
      </c>
      <c r="G151" s="199" t="s">
        <v>182</v>
      </c>
      <c r="H151" s="200">
        <v>1</v>
      </c>
      <c r="I151" s="201"/>
      <c r="J151" s="202">
        <f>ROUND(I151*H151,2)</f>
        <v>0</v>
      </c>
      <c r="K151" s="198" t="s">
        <v>125</v>
      </c>
      <c r="L151" s="37"/>
      <c r="M151" s="203" t="s">
        <v>1</v>
      </c>
      <c r="N151" s="204" t="s">
        <v>43</v>
      </c>
      <c r="O151" s="69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07" t="s">
        <v>126</v>
      </c>
      <c r="AT151" s="207" t="s">
        <v>121</v>
      </c>
      <c r="AU151" s="207" t="s">
        <v>127</v>
      </c>
      <c r="AY151" s="15" t="s">
        <v>115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5" t="s">
        <v>21</v>
      </c>
      <c r="BK151" s="208">
        <f>ROUND(I151*H151,2)</f>
        <v>0</v>
      </c>
      <c r="BL151" s="15" t="s">
        <v>126</v>
      </c>
      <c r="BM151" s="207" t="s">
        <v>188</v>
      </c>
    </row>
    <row r="152" spans="1:65" s="2" customFormat="1" ht="27">
      <c r="A152" s="32"/>
      <c r="B152" s="33"/>
      <c r="C152" s="34"/>
      <c r="D152" s="209" t="s">
        <v>129</v>
      </c>
      <c r="E152" s="34"/>
      <c r="F152" s="210" t="s">
        <v>189</v>
      </c>
      <c r="G152" s="34"/>
      <c r="H152" s="34"/>
      <c r="I152" s="108"/>
      <c r="J152" s="34"/>
      <c r="K152" s="34"/>
      <c r="L152" s="37"/>
      <c r="M152" s="211"/>
      <c r="N152" s="212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5" t="s">
        <v>129</v>
      </c>
      <c r="AU152" s="15" t="s">
        <v>127</v>
      </c>
    </row>
    <row r="153" spans="1:65" s="2" customFormat="1" ht="21.75" customHeight="1">
      <c r="A153" s="32"/>
      <c r="B153" s="33"/>
      <c r="C153" s="196" t="s">
        <v>190</v>
      </c>
      <c r="D153" s="196" t="s">
        <v>121</v>
      </c>
      <c r="E153" s="197" t="s">
        <v>191</v>
      </c>
      <c r="F153" s="198" t="s">
        <v>192</v>
      </c>
      <c r="G153" s="199" t="s">
        <v>182</v>
      </c>
      <c r="H153" s="200">
        <v>1</v>
      </c>
      <c r="I153" s="201"/>
      <c r="J153" s="202">
        <f>ROUND(I153*H153,2)</f>
        <v>0</v>
      </c>
      <c r="K153" s="198" t="s">
        <v>125</v>
      </c>
      <c r="L153" s="37"/>
      <c r="M153" s="203" t="s">
        <v>1</v>
      </c>
      <c r="N153" s="204" t="s">
        <v>43</v>
      </c>
      <c r="O153" s="69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07" t="s">
        <v>126</v>
      </c>
      <c r="AT153" s="207" t="s">
        <v>121</v>
      </c>
      <c r="AU153" s="207" t="s">
        <v>127</v>
      </c>
      <c r="AY153" s="15" t="s">
        <v>115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5" t="s">
        <v>21</v>
      </c>
      <c r="BK153" s="208">
        <f>ROUND(I153*H153,2)</f>
        <v>0</v>
      </c>
      <c r="BL153" s="15" t="s">
        <v>126</v>
      </c>
      <c r="BM153" s="207" t="s">
        <v>193</v>
      </c>
    </row>
    <row r="154" spans="1:65" s="2" customFormat="1" ht="27">
      <c r="A154" s="32"/>
      <c r="B154" s="33"/>
      <c r="C154" s="34"/>
      <c r="D154" s="209" t="s">
        <v>129</v>
      </c>
      <c r="E154" s="34"/>
      <c r="F154" s="210" t="s">
        <v>194</v>
      </c>
      <c r="G154" s="34"/>
      <c r="H154" s="34"/>
      <c r="I154" s="108"/>
      <c r="J154" s="34"/>
      <c r="K154" s="34"/>
      <c r="L154" s="37"/>
      <c r="M154" s="211"/>
      <c r="N154" s="212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5" t="s">
        <v>129</v>
      </c>
      <c r="AU154" s="15" t="s">
        <v>127</v>
      </c>
    </row>
    <row r="155" spans="1:65" s="2" customFormat="1" ht="21.75" customHeight="1">
      <c r="A155" s="32"/>
      <c r="B155" s="33"/>
      <c r="C155" s="196" t="s">
        <v>8</v>
      </c>
      <c r="D155" s="196" t="s">
        <v>121</v>
      </c>
      <c r="E155" s="197" t="s">
        <v>195</v>
      </c>
      <c r="F155" s="198" t="s">
        <v>196</v>
      </c>
      <c r="G155" s="199" t="s">
        <v>197</v>
      </c>
      <c r="H155" s="200">
        <v>1</v>
      </c>
      <c r="I155" s="201"/>
      <c r="J155" s="202">
        <f>ROUND(I155*H155,2)</f>
        <v>0</v>
      </c>
      <c r="K155" s="198" t="s">
        <v>125</v>
      </c>
      <c r="L155" s="37"/>
      <c r="M155" s="203" t="s">
        <v>1</v>
      </c>
      <c r="N155" s="204" t="s">
        <v>43</v>
      </c>
      <c r="O155" s="69"/>
      <c r="P155" s="205">
        <f>O155*H155</f>
        <v>0</v>
      </c>
      <c r="Q155" s="205">
        <v>0.31108000000000002</v>
      </c>
      <c r="R155" s="205">
        <f>Q155*H155</f>
        <v>0.31108000000000002</v>
      </c>
      <c r="S155" s="205">
        <v>0</v>
      </c>
      <c r="T155" s="20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07" t="s">
        <v>126</v>
      </c>
      <c r="AT155" s="207" t="s">
        <v>121</v>
      </c>
      <c r="AU155" s="207" t="s">
        <v>127</v>
      </c>
      <c r="AY155" s="15" t="s">
        <v>115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5" t="s">
        <v>21</v>
      </c>
      <c r="BK155" s="208">
        <f>ROUND(I155*H155,2)</f>
        <v>0</v>
      </c>
      <c r="BL155" s="15" t="s">
        <v>126</v>
      </c>
      <c r="BM155" s="207" t="s">
        <v>198</v>
      </c>
    </row>
    <row r="156" spans="1:65" s="2" customFormat="1" ht="18">
      <c r="A156" s="32"/>
      <c r="B156" s="33"/>
      <c r="C156" s="34"/>
      <c r="D156" s="209" t="s">
        <v>129</v>
      </c>
      <c r="E156" s="34"/>
      <c r="F156" s="210" t="s">
        <v>199</v>
      </c>
      <c r="G156" s="34"/>
      <c r="H156" s="34"/>
      <c r="I156" s="108"/>
      <c r="J156" s="34"/>
      <c r="K156" s="34"/>
      <c r="L156" s="37"/>
      <c r="M156" s="211"/>
      <c r="N156" s="212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5" t="s">
        <v>129</v>
      </c>
      <c r="AU156" s="15" t="s">
        <v>127</v>
      </c>
    </row>
    <row r="157" spans="1:65" s="2" customFormat="1" ht="21.75" customHeight="1">
      <c r="A157" s="32"/>
      <c r="B157" s="33"/>
      <c r="C157" s="196" t="s">
        <v>200</v>
      </c>
      <c r="D157" s="196" t="s">
        <v>121</v>
      </c>
      <c r="E157" s="197" t="s">
        <v>201</v>
      </c>
      <c r="F157" s="198" t="s">
        <v>202</v>
      </c>
      <c r="G157" s="199" t="s">
        <v>197</v>
      </c>
      <c r="H157" s="200">
        <v>1</v>
      </c>
      <c r="I157" s="201"/>
      <c r="J157" s="202">
        <f>ROUND(I157*H157,2)</f>
        <v>0</v>
      </c>
      <c r="K157" s="198" t="s">
        <v>125</v>
      </c>
      <c r="L157" s="37"/>
      <c r="M157" s="203" t="s">
        <v>1</v>
      </c>
      <c r="N157" s="204" t="s">
        <v>43</v>
      </c>
      <c r="O157" s="69"/>
      <c r="P157" s="205">
        <f>O157*H157</f>
        <v>0</v>
      </c>
      <c r="Q157" s="205">
        <v>1.6167899999999999</v>
      </c>
      <c r="R157" s="205">
        <f>Q157*H157</f>
        <v>1.6167899999999999</v>
      </c>
      <c r="S157" s="205">
        <v>0</v>
      </c>
      <c r="T157" s="20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07" t="s">
        <v>126</v>
      </c>
      <c r="AT157" s="207" t="s">
        <v>121</v>
      </c>
      <c r="AU157" s="207" t="s">
        <v>127</v>
      </c>
      <c r="AY157" s="15" t="s">
        <v>115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5" t="s">
        <v>21</v>
      </c>
      <c r="BK157" s="208">
        <f>ROUND(I157*H157,2)</f>
        <v>0</v>
      </c>
      <c r="BL157" s="15" t="s">
        <v>126</v>
      </c>
      <c r="BM157" s="207" t="s">
        <v>203</v>
      </c>
    </row>
    <row r="158" spans="1:65" s="2" customFormat="1" ht="27">
      <c r="A158" s="32"/>
      <c r="B158" s="33"/>
      <c r="C158" s="34"/>
      <c r="D158" s="209" t="s">
        <v>129</v>
      </c>
      <c r="E158" s="34"/>
      <c r="F158" s="210" t="s">
        <v>204</v>
      </c>
      <c r="G158" s="34"/>
      <c r="H158" s="34"/>
      <c r="I158" s="108"/>
      <c r="J158" s="34"/>
      <c r="K158" s="34"/>
      <c r="L158" s="37"/>
      <c r="M158" s="211"/>
      <c r="N158" s="212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5" t="s">
        <v>129</v>
      </c>
      <c r="AU158" s="15" t="s">
        <v>127</v>
      </c>
    </row>
    <row r="159" spans="1:65" s="2" customFormat="1" ht="21.75" customHeight="1">
      <c r="A159" s="32"/>
      <c r="B159" s="33"/>
      <c r="C159" s="196" t="s">
        <v>205</v>
      </c>
      <c r="D159" s="196" t="s">
        <v>121</v>
      </c>
      <c r="E159" s="197" t="s">
        <v>206</v>
      </c>
      <c r="F159" s="198" t="s">
        <v>207</v>
      </c>
      <c r="G159" s="199" t="s">
        <v>124</v>
      </c>
      <c r="H159" s="200">
        <v>1</v>
      </c>
      <c r="I159" s="201"/>
      <c r="J159" s="202">
        <f>ROUND(I159*H159,2)</f>
        <v>0</v>
      </c>
      <c r="K159" s="198" t="s">
        <v>125</v>
      </c>
      <c r="L159" s="37"/>
      <c r="M159" s="203" t="s">
        <v>1</v>
      </c>
      <c r="N159" s="204" t="s">
        <v>43</v>
      </c>
      <c r="O159" s="69"/>
      <c r="P159" s="205">
        <f>O159*H159</f>
        <v>0</v>
      </c>
      <c r="Q159" s="205">
        <v>7.1000000000000002E-4</v>
      </c>
      <c r="R159" s="205">
        <f>Q159*H159</f>
        <v>7.1000000000000002E-4</v>
      </c>
      <c r="S159" s="205">
        <v>0</v>
      </c>
      <c r="T159" s="20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07" t="s">
        <v>126</v>
      </c>
      <c r="AT159" s="207" t="s">
        <v>121</v>
      </c>
      <c r="AU159" s="207" t="s">
        <v>127</v>
      </c>
      <c r="AY159" s="15" t="s">
        <v>115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5" t="s">
        <v>21</v>
      </c>
      <c r="BK159" s="208">
        <f>ROUND(I159*H159,2)</f>
        <v>0</v>
      </c>
      <c r="BL159" s="15" t="s">
        <v>126</v>
      </c>
      <c r="BM159" s="207" t="s">
        <v>208</v>
      </c>
    </row>
    <row r="160" spans="1:65" s="2" customFormat="1" ht="18">
      <c r="A160" s="32"/>
      <c r="B160" s="33"/>
      <c r="C160" s="34"/>
      <c r="D160" s="209" t="s">
        <v>129</v>
      </c>
      <c r="E160" s="34"/>
      <c r="F160" s="210" t="s">
        <v>209</v>
      </c>
      <c r="G160" s="34"/>
      <c r="H160" s="34"/>
      <c r="I160" s="108"/>
      <c r="J160" s="34"/>
      <c r="K160" s="34"/>
      <c r="L160" s="37"/>
      <c r="M160" s="211"/>
      <c r="N160" s="212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5" t="s">
        <v>129</v>
      </c>
      <c r="AU160" s="15" t="s">
        <v>127</v>
      </c>
    </row>
    <row r="161" spans="1:65" s="2" customFormat="1" ht="21.75" customHeight="1">
      <c r="A161" s="32"/>
      <c r="B161" s="33"/>
      <c r="C161" s="196" t="s">
        <v>210</v>
      </c>
      <c r="D161" s="196" t="s">
        <v>121</v>
      </c>
      <c r="E161" s="197" t="s">
        <v>211</v>
      </c>
      <c r="F161" s="198" t="s">
        <v>212</v>
      </c>
      <c r="G161" s="199" t="s">
        <v>139</v>
      </c>
      <c r="H161" s="200">
        <v>1</v>
      </c>
      <c r="I161" s="201"/>
      <c r="J161" s="202">
        <f>ROUND(I161*H161,2)</f>
        <v>0</v>
      </c>
      <c r="K161" s="198" t="s">
        <v>125</v>
      </c>
      <c r="L161" s="37"/>
      <c r="M161" s="203" t="s">
        <v>1</v>
      </c>
      <c r="N161" s="204" t="s">
        <v>43</v>
      </c>
      <c r="O161" s="69"/>
      <c r="P161" s="205">
        <f>O161*H161</f>
        <v>0</v>
      </c>
      <c r="Q161" s="205">
        <v>9.2399999999999996E-5</v>
      </c>
      <c r="R161" s="205">
        <f>Q161*H161</f>
        <v>9.2399999999999996E-5</v>
      </c>
      <c r="S161" s="205">
        <v>0</v>
      </c>
      <c r="T161" s="20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07" t="s">
        <v>126</v>
      </c>
      <c r="AT161" s="207" t="s">
        <v>121</v>
      </c>
      <c r="AU161" s="207" t="s">
        <v>127</v>
      </c>
      <c r="AY161" s="15" t="s">
        <v>115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5" t="s">
        <v>21</v>
      </c>
      <c r="BK161" s="208">
        <f>ROUND(I161*H161,2)</f>
        <v>0</v>
      </c>
      <c r="BL161" s="15" t="s">
        <v>126</v>
      </c>
      <c r="BM161" s="207" t="s">
        <v>213</v>
      </c>
    </row>
    <row r="162" spans="1:65" s="2" customFormat="1" ht="27">
      <c r="A162" s="32"/>
      <c r="B162" s="33"/>
      <c r="C162" s="34"/>
      <c r="D162" s="209" t="s">
        <v>129</v>
      </c>
      <c r="E162" s="34"/>
      <c r="F162" s="210" t="s">
        <v>214</v>
      </c>
      <c r="G162" s="34"/>
      <c r="H162" s="34"/>
      <c r="I162" s="108"/>
      <c r="J162" s="34"/>
      <c r="K162" s="34"/>
      <c r="L162" s="37"/>
      <c r="M162" s="211"/>
      <c r="N162" s="212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5" t="s">
        <v>129</v>
      </c>
      <c r="AU162" s="15" t="s">
        <v>127</v>
      </c>
    </row>
    <row r="163" spans="1:65" s="2" customFormat="1" ht="21.75" customHeight="1">
      <c r="A163" s="32"/>
      <c r="B163" s="33"/>
      <c r="C163" s="196" t="s">
        <v>215</v>
      </c>
      <c r="D163" s="196" t="s">
        <v>121</v>
      </c>
      <c r="E163" s="197" t="s">
        <v>216</v>
      </c>
      <c r="F163" s="198" t="s">
        <v>217</v>
      </c>
      <c r="G163" s="199" t="s">
        <v>124</v>
      </c>
      <c r="H163" s="200">
        <v>1</v>
      </c>
      <c r="I163" s="201"/>
      <c r="J163" s="202">
        <f>ROUND(I163*H163,2)</f>
        <v>0</v>
      </c>
      <c r="K163" s="198" t="s">
        <v>125</v>
      </c>
      <c r="L163" s="37"/>
      <c r="M163" s="203" t="s">
        <v>1</v>
      </c>
      <c r="N163" s="204" t="s">
        <v>43</v>
      </c>
      <c r="O163" s="69"/>
      <c r="P163" s="205">
        <f>O163*H163</f>
        <v>0</v>
      </c>
      <c r="Q163" s="205">
        <v>0.10434</v>
      </c>
      <c r="R163" s="205">
        <f>Q163*H163</f>
        <v>0.10434</v>
      </c>
      <c r="S163" s="205">
        <v>0</v>
      </c>
      <c r="T163" s="20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07" t="s">
        <v>126</v>
      </c>
      <c r="AT163" s="207" t="s">
        <v>121</v>
      </c>
      <c r="AU163" s="207" t="s">
        <v>127</v>
      </c>
      <c r="AY163" s="15" t="s">
        <v>115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5" t="s">
        <v>21</v>
      </c>
      <c r="BK163" s="208">
        <f>ROUND(I163*H163,2)</f>
        <v>0</v>
      </c>
      <c r="BL163" s="15" t="s">
        <v>126</v>
      </c>
      <c r="BM163" s="207" t="s">
        <v>218</v>
      </c>
    </row>
    <row r="164" spans="1:65" s="2" customFormat="1" ht="18">
      <c r="A164" s="32"/>
      <c r="B164" s="33"/>
      <c r="C164" s="34"/>
      <c r="D164" s="209" t="s">
        <v>129</v>
      </c>
      <c r="E164" s="34"/>
      <c r="F164" s="210" t="s">
        <v>219</v>
      </c>
      <c r="G164" s="34"/>
      <c r="H164" s="34"/>
      <c r="I164" s="108"/>
      <c r="J164" s="34"/>
      <c r="K164" s="34"/>
      <c r="L164" s="37"/>
      <c r="M164" s="211"/>
      <c r="N164" s="212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5" t="s">
        <v>129</v>
      </c>
      <c r="AU164" s="15" t="s">
        <v>127</v>
      </c>
    </row>
    <row r="165" spans="1:65" s="2" customFormat="1" ht="21.75" customHeight="1">
      <c r="A165" s="32"/>
      <c r="B165" s="33"/>
      <c r="C165" s="196" t="s">
        <v>220</v>
      </c>
      <c r="D165" s="196" t="s">
        <v>121</v>
      </c>
      <c r="E165" s="197" t="s">
        <v>122</v>
      </c>
      <c r="F165" s="198" t="s">
        <v>123</v>
      </c>
      <c r="G165" s="199" t="s">
        <v>124</v>
      </c>
      <c r="H165" s="200">
        <v>1</v>
      </c>
      <c r="I165" s="201"/>
      <c r="J165" s="202">
        <f>ROUND(I165*H165,2)</f>
        <v>0</v>
      </c>
      <c r="K165" s="198" t="s">
        <v>125</v>
      </c>
      <c r="L165" s="37"/>
      <c r="M165" s="203" t="s">
        <v>1</v>
      </c>
      <c r="N165" s="204" t="s">
        <v>43</v>
      </c>
      <c r="O165" s="69"/>
      <c r="P165" s="205">
        <f>O165*H165</f>
        <v>0</v>
      </c>
      <c r="Q165" s="205">
        <v>0.167950232</v>
      </c>
      <c r="R165" s="205">
        <f>Q165*H165</f>
        <v>0.167950232</v>
      </c>
      <c r="S165" s="205">
        <v>0</v>
      </c>
      <c r="T165" s="20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07" t="s">
        <v>126</v>
      </c>
      <c r="AT165" s="207" t="s">
        <v>121</v>
      </c>
      <c r="AU165" s="207" t="s">
        <v>127</v>
      </c>
      <c r="AY165" s="15" t="s">
        <v>115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5" t="s">
        <v>21</v>
      </c>
      <c r="BK165" s="208">
        <f>ROUND(I165*H165,2)</f>
        <v>0</v>
      </c>
      <c r="BL165" s="15" t="s">
        <v>126</v>
      </c>
      <c r="BM165" s="207" t="s">
        <v>221</v>
      </c>
    </row>
    <row r="166" spans="1:65" s="2" customFormat="1" ht="36">
      <c r="A166" s="32"/>
      <c r="B166" s="33"/>
      <c r="C166" s="34"/>
      <c r="D166" s="209" t="s">
        <v>129</v>
      </c>
      <c r="E166" s="34"/>
      <c r="F166" s="210" t="s">
        <v>130</v>
      </c>
      <c r="G166" s="34"/>
      <c r="H166" s="34"/>
      <c r="I166" s="108"/>
      <c r="J166" s="34"/>
      <c r="K166" s="34"/>
      <c r="L166" s="37"/>
      <c r="M166" s="211"/>
      <c r="N166" s="212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5" t="s">
        <v>129</v>
      </c>
      <c r="AU166" s="15" t="s">
        <v>127</v>
      </c>
    </row>
    <row r="167" spans="1:65" s="2" customFormat="1" ht="21.75" customHeight="1">
      <c r="A167" s="32"/>
      <c r="B167" s="33"/>
      <c r="C167" s="196" t="s">
        <v>7</v>
      </c>
      <c r="D167" s="196" t="s">
        <v>121</v>
      </c>
      <c r="E167" s="197" t="s">
        <v>222</v>
      </c>
      <c r="F167" s="198" t="s">
        <v>223</v>
      </c>
      <c r="G167" s="199" t="s">
        <v>124</v>
      </c>
      <c r="H167" s="200">
        <v>1</v>
      </c>
      <c r="I167" s="201"/>
      <c r="J167" s="202">
        <f>ROUND(I167*H167,2)</f>
        <v>0</v>
      </c>
      <c r="K167" s="198" t="s">
        <v>125</v>
      </c>
      <c r="L167" s="37"/>
      <c r="M167" s="203" t="s">
        <v>1</v>
      </c>
      <c r="N167" s="204" t="s">
        <v>43</v>
      </c>
      <c r="O167" s="69"/>
      <c r="P167" s="205">
        <f>O167*H167</f>
        <v>0</v>
      </c>
      <c r="Q167" s="205">
        <v>0.12966</v>
      </c>
      <c r="R167" s="205">
        <f>Q167*H167</f>
        <v>0.12966</v>
      </c>
      <c r="S167" s="205">
        <v>0</v>
      </c>
      <c r="T167" s="206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07" t="s">
        <v>126</v>
      </c>
      <c r="AT167" s="207" t="s">
        <v>121</v>
      </c>
      <c r="AU167" s="207" t="s">
        <v>127</v>
      </c>
      <c r="AY167" s="15" t="s">
        <v>115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5" t="s">
        <v>21</v>
      </c>
      <c r="BK167" s="208">
        <f>ROUND(I167*H167,2)</f>
        <v>0</v>
      </c>
      <c r="BL167" s="15" t="s">
        <v>126</v>
      </c>
      <c r="BM167" s="207" t="s">
        <v>224</v>
      </c>
    </row>
    <row r="168" spans="1:65" s="2" customFormat="1" ht="27">
      <c r="A168" s="32"/>
      <c r="B168" s="33"/>
      <c r="C168" s="34"/>
      <c r="D168" s="209" t="s">
        <v>129</v>
      </c>
      <c r="E168" s="34"/>
      <c r="F168" s="210" t="s">
        <v>225</v>
      </c>
      <c r="G168" s="34"/>
      <c r="H168" s="34"/>
      <c r="I168" s="108"/>
      <c r="J168" s="34"/>
      <c r="K168" s="34"/>
      <c r="L168" s="37"/>
      <c r="M168" s="211"/>
      <c r="N168" s="212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5" t="s">
        <v>129</v>
      </c>
      <c r="AU168" s="15" t="s">
        <v>127</v>
      </c>
    </row>
    <row r="169" spans="1:65" s="2" customFormat="1" ht="21.75" customHeight="1">
      <c r="A169" s="32"/>
      <c r="B169" s="33"/>
      <c r="C169" s="196" t="s">
        <v>226</v>
      </c>
      <c r="D169" s="196" t="s">
        <v>121</v>
      </c>
      <c r="E169" s="197" t="s">
        <v>227</v>
      </c>
      <c r="F169" s="198" t="s">
        <v>228</v>
      </c>
      <c r="G169" s="199" t="s">
        <v>182</v>
      </c>
      <c r="H169" s="200">
        <v>1</v>
      </c>
      <c r="I169" s="201"/>
      <c r="J169" s="202">
        <f>ROUND(I169*H169,2)</f>
        <v>0</v>
      </c>
      <c r="K169" s="198" t="s">
        <v>125</v>
      </c>
      <c r="L169" s="37"/>
      <c r="M169" s="203" t="s">
        <v>1</v>
      </c>
      <c r="N169" s="204" t="s">
        <v>43</v>
      </c>
      <c r="O169" s="69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07" t="s">
        <v>126</v>
      </c>
      <c r="AT169" s="207" t="s">
        <v>121</v>
      </c>
      <c r="AU169" s="207" t="s">
        <v>127</v>
      </c>
      <c r="AY169" s="15" t="s">
        <v>115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5" t="s">
        <v>21</v>
      </c>
      <c r="BK169" s="208">
        <f>ROUND(I169*H169,2)</f>
        <v>0</v>
      </c>
      <c r="BL169" s="15" t="s">
        <v>126</v>
      </c>
      <c r="BM169" s="207" t="s">
        <v>229</v>
      </c>
    </row>
    <row r="170" spans="1:65" s="2" customFormat="1" ht="27">
      <c r="A170" s="32"/>
      <c r="B170" s="33"/>
      <c r="C170" s="34"/>
      <c r="D170" s="209" t="s">
        <v>129</v>
      </c>
      <c r="E170" s="34"/>
      <c r="F170" s="210" t="s">
        <v>230</v>
      </c>
      <c r="G170" s="34"/>
      <c r="H170" s="34"/>
      <c r="I170" s="108"/>
      <c r="J170" s="34"/>
      <c r="K170" s="34"/>
      <c r="L170" s="37"/>
      <c r="M170" s="211"/>
      <c r="N170" s="212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5" t="s">
        <v>129</v>
      </c>
      <c r="AU170" s="15" t="s">
        <v>127</v>
      </c>
    </row>
    <row r="171" spans="1:65" s="12" customFormat="1" ht="20.85" customHeight="1">
      <c r="B171" s="180"/>
      <c r="C171" s="181"/>
      <c r="D171" s="182" t="s">
        <v>77</v>
      </c>
      <c r="E171" s="194" t="s">
        <v>231</v>
      </c>
      <c r="F171" s="194" t="s">
        <v>232</v>
      </c>
      <c r="G171" s="181"/>
      <c r="H171" s="181"/>
      <c r="I171" s="184"/>
      <c r="J171" s="195">
        <f>BK171</f>
        <v>0</v>
      </c>
      <c r="K171" s="181"/>
      <c r="L171" s="186"/>
      <c r="M171" s="187"/>
      <c r="N171" s="188"/>
      <c r="O171" s="188"/>
      <c r="P171" s="189">
        <f>SUM(P172:P235)</f>
        <v>0</v>
      </c>
      <c r="Q171" s="188"/>
      <c r="R171" s="189">
        <f>SUM(R172:R235)</f>
        <v>3.1254587699999998</v>
      </c>
      <c r="S171" s="188"/>
      <c r="T171" s="190">
        <f>SUM(T172:T235)</f>
        <v>0.79200000000000004</v>
      </c>
      <c r="AR171" s="191" t="s">
        <v>21</v>
      </c>
      <c r="AT171" s="192" t="s">
        <v>77</v>
      </c>
      <c r="AU171" s="192" t="s">
        <v>84</v>
      </c>
      <c r="AY171" s="191" t="s">
        <v>115</v>
      </c>
      <c r="BK171" s="193">
        <f>SUM(BK172:BK235)</f>
        <v>0</v>
      </c>
    </row>
    <row r="172" spans="1:65" s="2" customFormat="1" ht="16.5" customHeight="1">
      <c r="A172" s="32"/>
      <c r="B172" s="33"/>
      <c r="C172" s="196" t="s">
        <v>233</v>
      </c>
      <c r="D172" s="196" t="s">
        <v>121</v>
      </c>
      <c r="E172" s="197" t="s">
        <v>137</v>
      </c>
      <c r="F172" s="198" t="s">
        <v>138</v>
      </c>
      <c r="G172" s="199" t="s">
        <v>139</v>
      </c>
      <c r="H172" s="200">
        <v>1</v>
      </c>
      <c r="I172" s="201"/>
      <c r="J172" s="202">
        <f>ROUND(I172*H172,2)</f>
        <v>0</v>
      </c>
      <c r="K172" s="198" t="s">
        <v>125</v>
      </c>
      <c r="L172" s="37"/>
      <c r="M172" s="203" t="s">
        <v>1</v>
      </c>
      <c r="N172" s="204" t="s">
        <v>43</v>
      </c>
      <c r="O172" s="69"/>
      <c r="P172" s="205">
        <f>O172*H172</f>
        <v>0</v>
      </c>
      <c r="Q172" s="205">
        <v>1.2950000000000001E-6</v>
      </c>
      <c r="R172" s="205">
        <f>Q172*H172</f>
        <v>1.2950000000000001E-6</v>
      </c>
      <c r="S172" s="205">
        <v>0</v>
      </c>
      <c r="T172" s="20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07" t="s">
        <v>126</v>
      </c>
      <c r="AT172" s="207" t="s">
        <v>121</v>
      </c>
      <c r="AU172" s="207" t="s">
        <v>127</v>
      </c>
      <c r="AY172" s="15" t="s">
        <v>115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5" t="s">
        <v>21</v>
      </c>
      <c r="BK172" s="208">
        <f>ROUND(I172*H172,2)</f>
        <v>0</v>
      </c>
      <c r="BL172" s="15" t="s">
        <v>126</v>
      </c>
      <c r="BM172" s="207" t="s">
        <v>234</v>
      </c>
    </row>
    <row r="173" spans="1:65" s="2" customFormat="1" ht="11.25">
      <c r="A173" s="32"/>
      <c r="B173" s="33"/>
      <c r="C173" s="34"/>
      <c r="D173" s="209" t="s">
        <v>129</v>
      </c>
      <c r="E173" s="34"/>
      <c r="F173" s="210" t="s">
        <v>141</v>
      </c>
      <c r="G173" s="34"/>
      <c r="H173" s="34"/>
      <c r="I173" s="108"/>
      <c r="J173" s="34"/>
      <c r="K173" s="34"/>
      <c r="L173" s="37"/>
      <c r="M173" s="211"/>
      <c r="N173" s="212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5" t="s">
        <v>129</v>
      </c>
      <c r="AU173" s="15" t="s">
        <v>127</v>
      </c>
    </row>
    <row r="174" spans="1:65" s="2" customFormat="1" ht="16.5" customHeight="1">
      <c r="A174" s="32"/>
      <c r="B174" s="33"/>
      <c r="C174" s="196" t="s">
        <v>235</v>
      </c>
      <c r="D174" s="196" t="s">
        <v>121</v>
      </c>
      <c r="E174" s="197" t="s">
        <v>142</v>
      </c>
      <c r="F174" s="198" t="s">
        <v>143</v>
      </c>
      <c r="G174" s="199" t="s">
        <v>139</v>
      </c>
      <c r="H174" s="200">
        <v>1</v>
      </c>
      <c r="I174" s="201"/>
      <c r="J174" s="202">
        <f>ROUND(I174*H174,2)</f>
        <v>0</v>
      </c>
      <c r="K174" s="198" t="s">
        <v>125</v>
      </c>
      <c r="L174" s="37"/>
      <c r="M174" s="203" t="s">
        <v>1</v>
      </c>
      <c r="N174" s="204" t="s">
        <v>43</v>
      </c>
      <c r="O174" s="69"/>
      <c r="P174" s="205">
        <f>O174*H174</f>
        <v>0</v>
      </c>
      <c r="Q174" s="205">
        <v>1.6449999999999999E-6</v>
      </c>
      <c r="R174" s="205">
        <f>Q174*H174</f>
        <v>1.6449999999999999E-6</v>
      </c>
      <c r="S174" s="205">
        <v>0</v>
      </c>
      <c r="T174" s="20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07" t="s">
        <v>126</v>
      </c>
      <c r="AT174" s="207" t="s">
        <v>121</v>
      </c>
      <c r="AU174" s="207" t="s">
        <v>127</v>
      </c>
      <c r="AY174" s="15" t="s">
        <v>115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5" t="s">
        <v>21</v>
      </c>
      <c r="BK174" s="208">
        <f>ROUND(I174*H174,2)</f>
        <v>0</v>
      </c>
      <c r="BL174" s="15" t="s">
        <v>126</v>
      </c>
      <c r="BM174" s="207" t="s">
        <v>236</v>
      </c>
    </row>
    <row r="175" spans="1:65" s="2" customFormat="1" ht="18">
      <c r="A175" s="32"/>
      <c r="B175" s="33"/>
      <c r="C175" s="34"/>
      <c r="D175" s="209" t="s">
        <v>129</v>
      </c>
      <c r="E175" s="34"/>
      <c r="F175" s="210" t="s">
        <v>145</v>
      </c>
      <c r="G175" s="34"/>
      <c r="H175" s="34"/>
      <c r="I175" s="108"/>
      <c r="J175" s="34"/>
      <c r="K175" s="34"/>
      <c r="L175" s="37"/>
      <c r="M175" s="211"/>
      <c r="N175" s="212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5" t="s">
        <v>129</v>
      </c>
      <c r="AU175" s="15" t="s">
        <v>127</v>
      </c>
    </row>
    <row r="176" spans="1:65" s="2" customFormat="1" ht="21.75" customHeight="1">
      <c r="A176" s="32"/>
      <c r="B176" s="33"/>
      <c r="C176" s="196" t="s">
        <v>237</v>
      </c>
      <c r="D176" s="196" t="s">
        <v>121</v>
      </c>
      <c r="E176" s="197" t="s">
        <v>146</v>
      </c>
      <c r="F176" s="198" t="s">
        <v>147</v>
      </c>
      <c r="G176" s="199" t="s">
        <v>124</v>
      </c>
      <c r="H176" s="200">
        <v>1</v>
      </c>
      <c r="I176" s="201"/>
      <c r="J176" s="202">
        <f>ROUND(I176*H176,2)</f>
        <v>0</v>
      </c>
      <c r="K176" s="198" t="s">
        <v>125</v>
      </c>
      <c r="L176" s="37"/>
      <c r="M176" s="203" t="s">
        <v>1</v>
      </c>
      <c r="N176" s="204" t="s">
        <v>43</v>
      </c>
      <c r="O176" s="69"/>
      <c r="P176" s="205">
        <f>O176*H176</f>
        <v>0</v>
      </c>
      <c r="Q176" s="205">
        <v>8.7639999999999994E-5</v>
      </c>
      <c r="R176" s="205">
        <f>Q176*H176</f>
        <v>8.7639999999999994E-5</v>
      </c>
      <c r="S176" s="205">
        <v>0.128</v>
      </c>
      <c r="T176" s="206">
        <f>S176*H176</f>
        <v>0.128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07" t="s">
        <v>126</v>
      </c>
      <c r="AT176" s="207" t="s">
        <v>121</v>
      </c>
      <c r="AU176" s="207" t="s">
        <v>127</v>
      </c>
      <c r="AY176" s="15" t="s">
        <v>115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5" t="s">
        <v>21</v>
      </c>
      <c r="BK176" s="208">
        <f>ROUND(I176*H176,2)</f>
        <v>0</v>
      </c>
      <c r="BL176" s="15" t="s">
        <v>126</v>
      </c>
      <c r="BM176" s="207" t="s">
        <v>238</v>
      </c>
    </row>
    <row r="177" spans="1:65" s="2" customFormat="1" ht="27">
      <c r="A177" s="32"/>
      <c r="B177" s="33"/>
      <c r="C177" s="34"/>
      <c r="D177" s="209" t="s">
        <v>129</v>
      </c>
      <c r="E177" s="34"/>
      <c r="F177" s="210" t="s">
        <v>149</v>
      </c>
      <c r="G177" s="34"/>
      <c r="H177" s="34"/>
      <c r="I177" s="108"/>
      <c r="J177" s="34"/>
      <c r="K177" s="34"/>
      <c r="L177" s="37"/>
      <c r="M177" s="211"/>
      <c r="N177" s="212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5" t="s">
        <v>129</v>
      </c>
      <c r="AU177" s="15" t="s">
        <v>127</v>
      </c>
    </row>
    <row r="178" spans="1:65" s="2" customFormat="1" ht="21.75" customHeight="1">
      <c r="A178" s="32"/>
      <c r="B178" s="33"/>
      <c r="C178" s="196" t="s">
        <v>239</v>
      </c>
      <c r="D178" s="196" t="s">
        <v>121</v>
      </c>
      <c r="E178" s="197" t="s">
        <v>151</v>
      </c>
      <c r="F178" s="198" t="s">
        <v>152</v>
      </c>
      <c r="G178" s="199" t="s">
        <v>124</v>
      </c>
      <c r="H178" s="200">
        <v>1</v>
      </c>
      <c r="I178" s="201"/>
      <c r="J178" s="202">
        <f>ROUND(I178*H178,2)</f>
        <v>0</v>
      </c>
      <c r="K178" s="198" t="s">
        <v>125</v>
      </c>
      <c r="L178" s="37"/>
      <c r="M178" s="203" t="s">
        <v>1</v>
      </c>
      <c r="N178" s="204" t="s">
        <v>43</v>
      </c>
      <c r="O178" s="69"/>
      <c r="P178" s="205">
        <f>O178*H178</f>
        <v>0</v>
      </c>
      <c r="Q178" s="205">
        <v>1.5677000000000001E-4</v>
      </c>
      <c r="R178" s="205">
        <f>Q178*H178</f>
        <v>1.5677000000000001E-4</v>
      </c>
      <c r="S178" s="205">
        <v>0.25600000000000001</v>
      </c>
      <c r="T178" s="206">
        <f>S178*H178</f>
        <v>0.25600000000000001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07" t="s">
        <v>126</v>
      </c>
      <c r="AT178" s="207" t="s">
        <v>121</v>
      </c>
      <c r="AU178" s="207" t="s">
        <v>127</v>
      </c>
      <c r="AY178" s="15" t="s">
        <v>115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5" t="s">
        <v>21</v>
      </c>
      <c r="BK178" s="208">
        <f>ROUND(I178*H178,2)</f>
        <v>0</v>
      </c>
      <c r="BL178" s="15" t="s">
        <v>126</v>
      </c>
      <c r="BM178" s="207" t="s">
        <v>240</v>
      </c>
    </row>
    <row r="179" spans="1:65" s="2" customFormat="1" ht="27">
      <c r="A179" s="32"/>
      <c r="B179" s="33"/>
      <c r="C179" s="34"/>
      <c r="D179" s="209" t="s">
        <v>129</v>
      </c>
      <c r="E179" s="34"/>
      <c r="F179" s="210" t="s">
        <v>154</v>
      </c>
      <c r="G179" s="34"/>
      <c r="H179" s="34"/>
      <c r="I179" s="108"/>
      <c r="J179" s="34"/>
      <c r="K179" s="34"/>
      <c r="L179" s="37"/>
      <c r="M179" s="211"/>
      <c r="N179" s="212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5" t="s">
        <v>129</v>
      </c>
      <c r="AU179" s="15" t="s">
        <v>127</v>
      </c>
    </row>
    <row r="180" spans="1:65" s="2" customFormat="1" ht="21.75" customHeight="1">
      <c r="A180" s="32"/>
      <c r="B180" s="33"/>
      <c r="C180" s="196" t="s">
        <v>241</v>
      </c>
      <c r="D180" s="196" t="s">
        <v>121</v>
      </c>
      <c r="E180" s="197" t="s">
        <v>242</v>
      </c>
      <c r="F180" s="198" t="s">
        <v>243</v>
      </c>
      <c r="G180" s="199" t="s">
        <v>244</v>
      </c>
      <c r="H180" s="200">
        <v>1</v>
      </c>
      <c r="I180" s="201"/>
      <c r="J180" s="202">
        <f>ROUND(I180*H180,2)</f>
        <v>0</v>
      </c>
      <c r="K180" s="198" t="s">
        <v>125</v>
      </c>
      <c r="L180" s="37"/>
      <c r="M180" s="203" t="s">
        <v>1</v>
      </c>
      <c r="N180" s="204" t="s">
        <v>43</v>
      </c>
      <c r="O180" s="69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07" t="s">
        <v>126</v>
      </c>
      <c r="AT180" s="207" t="s">
        <v>121</v>
      </c>
      <c r="AU180" s="207" t="s">
        <v>127</v>
      </c>
      <c r="AY180" s="15" t="s">
        <v>115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5" t="s">
        <v>21</v>
      </c>
      <c r="BK180" s="208">
        <f>ROUND(I180*H180,2)</f>
        <v>0</v>
      </c>
      <c r="BL180" s="15" t="s">
        <v>126</v>
      </c>
      <c r="BM180" s="207" t="s">
        <v>245</v>
      </c>
    </row>
    <row r="181" spans="1:65" s="2" customFormat="1" ht="27">
      <c r="A181" s="32"/>
      <c r="B181" s="33"/>
      <c r="C181" s="34"/>
      <c r="D181" s="209" t="s">
        <v>129</v>
      </c>
      <c r="E181" s="34"/>
      <c r="F181" s="210" t="s">
        <v>246</v>
      </c>
      <c r="G181" s="34"/>
      <c r="H181" s="34"/>
      <c r="I181" s="108"/>
      <c r="J181" s="34"/>
      <c r="K181" s="34"/>
      <c r="L181" s="37"/>
      <c r="M181" s="211"/>
      <c r="N181" s="212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5" t="s">
        <v>129</v>
      </c>
      <c r="AU181" s="15" t="s">
        <v>127</v>
      </c>
    </row>
    <row r="182" spans="1:65" s="2" customFormat="1" ht="21.75" customHeight="1">
      <c r="A182" s="32"/>
      <c r="B182" s="33"/>
      <c r="C182" s="196" t="s">
        <v>247</v>
      </c>
      <c r="D182" s="196" t="s">
        <v>121</v>
      </c>
      <c r="E182" s="197" t="s">
        <v>248</v>
      </c>
      <c r="F182" s="198" t="s">
        <v>249</v>
      </c>
      <c r="G182" s="199" t="s">
        <v>244</v>
      </c>
      <c r="H182" s="200">
        <v>1</v>
      </c>
      <c r="I182" s="201"/>
      <c r="J182" s="202">
        <f>ROUND(I182*H182,2)</f>
        <v>0</v>
      </c>
      <c r="K182" s="198" t="s">
        <v>125</v>
      </c>
      <c r="L182" s="37"/>
      <c r="M182" s="203" t="s">
        <v>1</v>
      </c>
      <c r="N182" s="204" t="s">
        <v>43</v>
      </c>
      <c r="O182" s="69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07" t="s">
        <v>126</v>
      </c>
      <c r="AT182" s="207" t="s">
        <v>121</v>
      </c>
      <c r="AU182" s="207" t="s">
        <v>127</v>
      </c>
      <c r="AY182" s="15" t="s">
        <v>115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5" t="s">
        <v>21</v>
      </c>
      <c r="BK182" s="208">
        <f>ROUND(I182*H182,2)</f>
        <v>0</v>
      </c>
      <c r="BL182" s="15" t="s">
        <v>126</v>
      </c>
      <c r="BM182" s="207" t="s">
        <v>250</v>
      </c>
    </row>
    <row r="183" spans="1:65" s="2" customFormat="1" ht="27">
      <c r="A183" s="32"/>
      <c r="B183" s="33"/>
      <c r="C183" s="34"/>
      <c r="D183" s="209" t="s">
        <v>129</v>
      </c>
      <c r="E183" s="34"/>
      <c r="F183" s="210" t="s">
        <v>251</v>
      </c>
      <c r="G183" s="34"/>
      <c r="H183" s="34"/>
      <c r="I183" s="108"/>
      <c r="J183" s="34"/>
      <c r="K183" s="34"/>
      <c r="L183" s="37"/>
      <c r="M183" s="211"/>
      <c r="N183" s="212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5" t="s">
        <v>129</v>
      </c>
      <c r="AU183" s="15" t="s">
        <v>127</v>
      </c>
    </row>
    <row r="184" spans="1:65" s="2" customFormat="1" ht="16.5" customHeight="1">
      <c r="A184" s="32"/>
      <c r="B184" s="33"/>
      <c r="C184" s="196" t="s">
        <v>252</v>
      </c>
      <c r="D184" s="196" t="s">
        <v>121</v>
      </c>
      <c r="E184" s="197" t="s">
        <v>253</v>
      </c>
      <c r="F184" s="198" t="s">
        <v>254</v>
      </c>
      <c r="G184" s="199" t="s">
        <v>244</v>
      </c>
      <c r="H184" s="200">
        <v>1</v>
      </c>
      <c r="I184" s="201"/>
      <c r="J184" s="202">
        <f>ROUND(I184*H184,2)</f>
        <v>0</v>
      </c>
      <c r="K184" s="198" t="s">
        <v>125</v>
      </c>
      <c r="L184" s="37"/>
      <c r="M184" s="203" t="s">
        <v>1</v>
      </c>
      <c r="N184" s="204" t="s">
        <v>43</v>
      </c>
      <c r="O184" s="69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07" t="s">
        <v>126</v>
      </c>
      <c r="AT184" s="207" t="s">
        <v>121</v>
      </c>
      <c r="AU184" s="207" t="s">
        <v>127</v>
      </c>
      <c r="AY184" s="15" t="s">
        <v>115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5" t="s">
        <v>21</v>
      </c>
      <c r="BK184" s="208">
        <f>ROUND(I184*H184,2)</f>
        <v>0</v>
      </c>
      <c r="BL184" s="15" t="s">
        <v>126</v>
      </c>
      <c r="BM184" s="207" t="s">
        <v>255</v>
      </c>
    </row>
    <row r="185" spans="1:65" s="2" customFormat="1" ht="27">
      <c r="A185" s="32"/>
      <c r="B185" s="33"/>
      <c r="C185" s="34"/>
      <c r="D185" s="209" t="s">
        <v>129</v>
      </c>
      <c r="E185" s="34"/>
      <c r="F185" s="210" t="s">
        <v>256</v>
      </c>
      <c r="G185" s="34"/>
      <c r="H185" s="34"/>
      <c r="I185" s="108"/>
      <c r="J185" s="34"/>
      <c r="K185" s="34"/>
      <c r="L185" s="37"/>
      <c r="M185" s="211"/>
      <c r="N185" s="212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5" t="s">
        <v>129</v>
      </c>
      <c r="AU185" s="15" t="s">
        <v>127</v>
      </c>
    </row>
    <row r="186" spans="1:65" s="2" customFormat="1" ht="21.75" customHeight="1">
      <c r="A186" s="32"/>
      <c r="B186" s="33"/>
      <c r="C186" s="196" t="s">
        <v>257</v>
      </c>
      <c r="D186" s="196" t="s">
        <v>121</v>
      </c>
      <c r="E186" s="197" t="s">
        <v>258</v>
      </c>
      <c r="F186" s="198" t="s">
        <v>259</v>
      </c>
      <c r="G186" s="199" t="s">
        <v>244</v>
      </c>
      <c r="H186" s="200">
        <v>1</v>
      </c>
      <c r="I186" s="201"/>
      <c r="J186" s="202">
        <f>ROUND(I186*H186,2)</f>
        <v>0</v>
      </c>
      <c r="K186" s="198" t="s">
        <v>125</v>
      </c>
      <c r="L186" s="37"/>
      <c r="M186" s="203" t="s">
        <v>1</v>
      </c>
      <c r="N186" s="204" t="s">
        <v>43</v>
      </c>
      <c r="O186" s="69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07" t="s">
        <v>126</v>
      </c>
      <c r="AT186" s="207" t="s">
        <v>121</v>
      </c>
      <c r="AU186" s="207" t="s">
        <v>127</v>
      </c>
      <c r="AY186" s="15" t="s">
        <v>115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5" t="s">
        <v>21</v>
      </c>
      <c r="BK186" s="208">
        <f>ROUND(I186*H186,2)</f>
        <v>0</v>
      </c>
      <c r="BL186" s="15" t="s">
        <v>126</v>
      </c>
      <c r="BM186" s="207" t="s">
        <v>260</v>
      </c>
    </row>
    <row r="187" spans="1:65" s="2" customFormat="1" ht="27">
      <c r="A187" s="32"/>
      <c r="B187" s="33"/>
      <c r="C187" s="34"/>
      <c r="D187" s="209" t="s">
        <v>129</v>
      </c>
      <c r="E187" s="34"/>
      <c r="F187" s="210" t="s">
        <v>261</v>
      </c>
      <c r="G187" s="34"/>
      <c r="H187" s="34"/>
      <c r="I187" s="108"/>
      <c r="J187" s="34"/>
      <c r="K187" s="34"/>
      <c r="L187" s="37"/>
      <c r="M187" s="211"/>
      <c r="N187" s="212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5" t="s">
        <v>129</v>
      </c>
      <c r="AU187" s="15" t="s">
        <v>127</v>
      </c>
    </row>
    <row r="188" spans="1:65" s="2" customFormat="1" ht="21.75" customHeight="1">
      <c r="A188" s="32"/>
      <c r="B188" s="33"/>
      <c r="C188" s="196" t="s">
        <v>262</v>
      </c>
      <c r="D188" s="196" t="s">
        <v>121</v>
      </c>
      <c r="E188" s="197" t="s">
        <v>263</v>
      </c>
      <c r="F188" s="198" t="s">
        <v>264</v>
      </c>
      <c r="G188" s="199" t="s">
        <v>244</v>
      </c>
      <c r="H188" s="200">
        <v>1</v>
      </c>
      <c r="I188" s="201"/>
      <c r="J188" s="202">
        <f>ROUND(I188*H188,2)</f>
        <v>0</v>
      </c>
      <c r="K188" s="198" t="s">
        <v>125</v>
      </c>
      <c r="L188" s="37"/>
      <c r="M188" s="203" t="s">
        <v>1</v>
      </c>
      <c r="N188" s="204" t="s">
        <v>43</v>
      </c>
      <c r="O188" s="69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07" t="s">
        <v>126</v>
      </c>
      <c r="AT188" s="207" t="s">
        <v>121</v>
      </c>
      <c r="AU188" s="207" t="s">
        <v>127</v>
      </c>
      <c r="AY188" s="15" t="s">
        <v>115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5" t="s">
        <v>21</v>
      </c>
      <c r="BK188" s="208">
        <f>ROUND(I188*H188,2)</f>
        <v>0</v>
      </c>
      <c r="BL188" s="15" t="s">
        <v>126</v>
      </c>
      <c r="BM188" s="207" t="s">
        <v>265</v>
      </c>
    </row>
    <row r="189" spans="1:65" s="2" customFormat="1" ht="27">
      <c r="A189" s="32"/>
      <c r="B189" s="33"/>
      <c r="C189" s="34"/>
      <c r="D189" s="209" t="s">
        <v>129</v>
      </c>
      <c r="E189" s="34"/>
      <c r="F189" s="210" t="s">
        <v>266</v>
      </c>
      <c r="G189" s="34"/>
      <c r="H189" s="34"/>
      <c r="I189" s="108"/>
      <c r="J189" s="34"/>
      <c r="K189" s="34"/>
      <c r="L189" s="37"/>
      <c r="M189" s="211"/>
      <c r="N189" s="212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5" t="s">
        <v>129</v>
      </c>
      <c r="AU189" s="15" t="s">
        <v>127</v>
      </c>
    </row>
    <row r="190" spans="1:65" s="2" customFormat="1" ht="16.5" customHeight="1">
      <c r="A190" s="32"/>
      <c r="B190" s="33"/>
      <c r="C190" s="196" t="s">
        <v>267</v>
      </c>
      <c r="D190" s="196" t="s">
        <v>121</v>
      </c>
      <c r="E190" s="197" t="s">
        <v>161</v>
      </c>
      <c r="F190" s="198" t="s">
        <v>162</v>
      </c>
      <c r="G190" s="199" t="s">
        <v>124</v>
      </c>
      <c r="H190" s="200">
        <v>1</v>
      </c>
      <c r="I190" s="201"/>
      <c r="J190" s="202">
        <f>ROUND(I190*H190,2)</f>
        <v>0</v>
      </c>
      <c r="K190" s="198" t="s">
        <v>125</v>
      </c>
      <c r="L190" s="37"/>
      <c r="M190" s="203" t="s">
        <v>1</v>
      </c>
      <c r="N190" s="204" t="s">
        <v>43</v>
      </c>
      <c r="O190" s="69"/>
      <c r="P190" s="205">
        <f>O190*H190</f>
        <v>0</v>
      </c>
      <c r="Q190" s="205">
        <v>0</v>
      </c>
      <c r="R190" s="205">
        <f>Q190*H190</f>
        <v>0</v>
      </c>
      <c r="S190" s="205">
        <v>9.8000000000000004E-2</v>
      </c>
      <c r="T190" s="206">
        <f>S190*H190</f>
        <v>9.8000000000000004E-2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07" t="s">
        <v>126</v>
      </c>
      <c r="AT190" s="207" t="s">
        <v>121</v>
      </c>
      <c r="AU190" s="207" t="s">
        <v>127</v>
      </c>
      <c r="AY190" s="15" t="s">
        <v>115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5" t="s">
        <v>21</v>
      </c>
      <c r="BK190" s="208">
        <f>ROUND(I190*H190,2)</f>
        <v>0</v>
      </c>
      <c r="BL190" s="15" t="s">
        <v>126</v>
      </c>
      <c r="BM190" s="207" t="s">
        <v>268</v>
      </c>
    </row>
    <row r="191" spans="1:65" s="2" customFormat="1" ht="27">
      <c r="A191" s="32"/>
      <c r="B191" s="33"/>
      <c r="C191" s="34"/>
      <c r="D191" s="209" t="s">
        <v>129</v>
      </c>
      <c r="E191" s="34"/>
      <c r="F191" s="210" t="s">
        <v>164</v>
      </c>
      <c r="G191" s="34"/>
      <c r="H191" s="34"/>
      <c r="I191" s="108"/>
      <c r="J191" s="34"/>
      <c r="K191" s="34"/>
      <c r="L191" s="37"/>
      <c r="M191" s="211"/>
      <c r="N191" s="212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5" t="s">
        <v>129</v>
      </c>
      <c r="AU191" s="15" t="s">
        <v>127</v>
      </c>
    </row>
    <row r="192" spans="1:65" s="2" customFormat="1" ht="16.5" customHeight="1">
      <c r="A192" s="32"/>
      <c r="B192" s="33"/>
      <c r="C192" s="196" t="s">
        <v>269</v>
      </c>
      <c r="D192" s="196" t="s">
        <v>121</v>
      </c>
      <c r="E192" s="197" t="s">
        <v>180</v>
      </c>
      <c r="F192" s="198" t="s">
        <v>181</v>
      </c>
      <c r="G192" s="199" t="s">
        <v>182</v>
      </c>
      <c r="H192" s="200">
        <v>1</v>
      </c>
      <c r="I192" s="201"/>
      <c r="J192" s="202">
        <f>ROUND(I192*H192,2)</f>
        <v>0</v>
      </c>
      <c r="K192" s="198" t="s">
        <v>125</v>
      </c>
      <c r="L192" s="37"/>
      <c r="M192" s="203" t="s">
        <v>1</v>
      </c>
      <c r="N192" s="204" t="s">
        <v>43</v>
      </c>
      <c r="O192" s="69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07" t="s">
        <v>126</v>
      </c>
      <c r="AT192" s="207" t="s">
        <v>121</v>
      </c>
      <c r="AU192" s="207" t="s">
        <v>127</v>
      </c>
      <c r="AY192" s="15" t="s">
        <v>115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5" t="s">
        <v>21</v>
      </c>
      <c r="BK192" s="208">
        <f>ROUND(I192*H192,2)</f>
        <v>0</v>
      </c>
      <c r="BL192" s="15" t="s">
        <v>126</v>
      </c>
      <c r="BM192" s="207" t="s">
        <v>270</v>
      </c>
    </row>
    <row r="193" spans="1:65" s="2" customFormat="1" ht="18">
      <c r="A193" s="32"/>
      <c r="B193" s="33"/>
      <c r="C193" s="34"/>
      <c r="D193" s="209" t="s">
        <v>129</v>
      </c>
      <c r="E193" s="34"/>
      <c r="F193" s="210" t="s">
        <v>184</v>
      </c>
      <c r="G193" s="34"/>
      <c r="H193" s="34"/>
      <c r="I193" s="108"/>
      <c r="J193" s="34"/>
      <c r="K193" s="34"/>
      <c r="L193" s="37"/>
      <c r="M193" s="211"/>
      <c r="N193" s="212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5" t="s">
        <v>129</v>
      </c>
      <c r="AU193" s="15" t="s">
        <v>127</v>
      </c>
    </row>
    <row r="194" spans="1:65" s="2" customFormat="1" ht="21.75" customHeight="1">
      <c r="A194" s="32"/>
      <c r="B194" s="33"/>
      <c r="C194" s="196" t="s">
        <v>271</v>
      </c>
      <c r="D194" s="196" t="s">
        <v>121</v>
      </c>
      <c r="E194" s="197" t="s">
        <v>186</v>
      </c>
      <c r="F194" s="198" t="s">
        <v>187</v>
      </c>
      <c r="G194" s="199" t="s">
        <v>182</v>
      </c>
      <c r="H194" s="200">
        <v>1</v>
      </c>
      <c r="I194" s="201"/>
      <c r="J194" s="202">
        <f>ROUND(I194*H194,2)</f>
        <v>0</v>
      </c>
      <c r="K194" s="198" t="s">
        <v>125</v>
      </c>
      <c r="L194" s="37"/>
      <c r="M194" s="203" t="s">
        <v>1</v>
      </c>
      <c r="N194" s="204" t="s">
        <v>43</v>
      </c>
      <c r="O194" s="69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07" t="s">
        <v>126</v>
      </c>
      <c r="AT194" s="207" t="s">
        <v>121</v>
      </c>
      <c r="AU194" s="207" t="s">
        <v>127</v>
      </c>
      <c r="AY194" s="15" t="s">
        <v>115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5" t="s">
        <v>21</v>
      </c>
      <c r="BK194" s="208">
        <f>ROUND(I194*H194,2)</f>
        <v>0</v>
      </c>
      <c r="BL194" s="15" t="s">
        <v>126</v>
      </c>
      <c r="BM194" s="207" t="s">
        <v>272</v>
      </c>
    </row>
    <row r="195" spans="1:65" s="2" customFormat="1" ht="27">
      <c r="A195" s="32"/>
      <c r="B195" s="33"/>
      <c r="C195" s="34"/>
      <c r="D195" s="209" t="s">
        <v>129</v>
      </c>
      <c r="E195" s="34"/>
      <c r="F195" s="210" t="s">
        <v>189</v>
      </c>
      <c r="G195" s="34"/>
      <c r="H195" s="34"/>
      <c r="I195" s="108"/>
      <c r="J195" s="34"/>
      <c r="K195" s="34"/>
      <c r="L195" s="37"/>
      <c r="M195" s="211"/>
      <c r="N195" s="212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5" t="s">
        <v>129</v>
      </c>
      <c r="AU195" s="15" t="s">
        <v>127</v>
      </c>
    </row>
    <row r="196" spans="1:65" s="2" customFormat="1" ht="21.75" customHeight="1">
      <c r="A196" s="32"/>
      <c r="B196" s="33"/>
      <c r="C196" s="196" t="s">
        <v>273</v>
      </c>
      <c r="D196" s="196" t="s">
        <v>121</v>
      </c>
      <c r="E196" s="197" t="s">
        <v>191</v>
      </c>
      <c r="F196" s="198" t="s">
        <v>192</v>
      </c>
      <c r="G196" s="199" t="s">
        <v>182</v>
      </c>
      <c r="H196" s="200">
        <v>1</v>
      </c>
      <c r="I196" s="201"/>
      <c r="J196" s="202">
        <f>ROUND(I196*H196,2)</f>
        <v>0</v>
      </c>
      <c r="K196" s="198" t="s">
        <v>125</v>
      </c>
      <c r="L196" s="37"/>
      <c r="M196" s="203" t="s">
        <v>1</v>
      </c>
      <c r="N196" s="204" t="s">
        <v>43</v>
      </c>
      <c r="O196" s="69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07" t="s">
        <v>126</v>
      </c>
      <c r="AT196" s="207" t="s">
        <v>121</v>
      </c>
      <c r="AU196" s="207" t="s">
        <v>127</v>
      </c>
      <c r="AY196" s="15" t="s">
        <v>115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5" t="s">
        <v>21</v>
      </c>
      <c r="BK196" s="208">
        <f>ROUND(I196*H196,2)</f>
        <v>0</v>
      </c>
      <c r="BL196" s="15" t="s">
        <v>126</v>
      </c>
      <c r="BM196" s="207" t="s">
        <v>274</v>
      </c>
    </row>
    <row r="197" spans="1:65" s="2" customFormat="1" ht="27">
      <c r="A197" s="32"/>
      <c r="B197" s="33"/>
      <c r="C197" s="34"/>
      <c r="D197" s="209" t="s">
        <v>129</v>
      </c>
      <c r="E197" s="34"/>
      <c r="F197" s="210" t="s">
        <v>194</v>
      </c>
      <c r="G197" s="34"/>
      <c r="H197" s="34"/>
      <c r="I197" s="108"/>
      <c r="J197" s="34"/>
      <c r="K197" s="34"/>
      <c r="L197" s="37"/>
      <c r="M197" s="211"/>
      <c r="N197" s="212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5" t="s">
        <v>129</v>
      </c>
      <c r="AU197" s="15" t="s">
        <v>127</v>
      </c>
    </row>
    <row r="198" spans="1:65" s="2" customFormat="1" ht="21.75" customHeight="1">
      <c r="A198" s="32"/>
      <c r="B198" s="33"/>
      <c r="C198" s="196" t="s">
        <v>275</v>
      </c>
      <c r="D198" s="196" t="s">
        <v>121</v>
      </c>
      <c r="E198" s="197" t="s">
        <v>195</v>
      </c>
      <c r="F198" s="198" t="s">
        <v>196</v>
      </c>
      <c r="G198" s="199" t="s">
        <v>197</v>
      </c>
      <c r="H198" s="200">
        <v>1</v>
      </c>
      <c r="I198" s="201"/>
      <c r="J198" s="202">
        <f>ROUND(I198*H198,2)</f>
        <v>0</v>
      </c>
      <c r="K198" s="198" t="s">
        <v>125</v>
      </c>
      <c r="L198" s="37"/>
      <c r="M198" s="203" t="s">
        <v>1</v>
      </c>
      <c r="N198" s="204" t="s">
        <v>43</v>
      </c>
      <c r="O198" s="69"/>
      <c r="P198" s="205">
        <f>O198*H198</f>
        <v>0</v>
      </c>
      <c r="Q198" s="205">
        <v>0.31108000000000002</v>
      </c>
      <c r="R198" s="205">
        <f>Q198*H198</f>
        <v>0.31108000000000002</v>
      </c>
      <c r="S198" s="205">
        <v>0</v>
      </c>
      <c r="T198" s="20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07" t="s">
        <v>126</v>
      </c>
      <c r="AT198" s="207" t="s">
        <v>121</v>
      </c>
      <c r="AU198" s="207" t="s">
        <v>127</v>
      </c>
      <c r="AY198" s="15" t="s">
        <v>115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5" t="s">
        <v>21</v>
      </c>
      <c r="BK198" s="208">
        <f>ROUND(I198*H198,2)</f>
        <v>0</v>
      </c>
      <c r="BL198" s="15" t="s">
        <v>126</v>
      </c>
      <c r="BM198" s="207" t="s">
        <v>276</v>
      </c>
    </row>
    <row r="199" spans="1:65" s="2" customFormat="1" ht="18">
      <c r="A199" s="32"/>
      <c r="B199" s="33"/>
      <c r="C199" s="34"/>
      <c r="D199" s="209" t="s">
        <v>129</v>
      </c>
      <c r="E199" s="34"/>
      <c r="F199" s="210" t="s">
        <v>199</v>
      </c>
      <c r="G199" s="34"/>
      <c r="H199" s="34"/>
      <c r="I199" s="108"/>
      <c r="J199" s="34"/>
      <c r="K199" s="34"/>
      <c r="L199" s="37"/>
      <c r="M199" s="211"/>
      <c r="N199" s="212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5" t="s">
        <v>129</v>
      </c>
      <c r="AU199" s="15" t="s">
        <v>127</v>
      </c>
    </row>
    <row r="200" spans="1:65" s="2" customFormat="1" ht="21.75" customHeight="1">
      <c r="A200" s="32"/>
      <c r="B200" s="33"/>
      <c r="C200" s="196" t="s">
        <v>277</v>
      </c>
      <c r="D200" s="196" t="s">
        <v>121</v>
      </c>
      <c r="E200" s="197" t="s">
        <v>201</v>
      </c>
      <c r="F200" s="198" t="s">
        <v>202</v>
      </c>
      <c r="G200" s="199" t="s">
        <v>197</v>
      </c>
      <c r="H200" s="200">
        <v>1</v>
      </c>
      <c r="I200" s="201"/>
      <c r="J200" s="202">
        <f>ROUND(I200*H200,2)</f>
        <v>0</v>
      </c>
      <c r="K200" s="198" t="s">
        <v>125</v>
      </c>
      <c r="L200" s="37"/>
      <c r="M200" s="203" t="s">
        <v>1</v>
      </c>
      <c r="N200" s="204" t="s">
        <v>43</v>
      </c>
      <c r="O200" s="69"/>
      <c r="P200" s="205">
        <f>O200*H200</f>
        <v>0</v>
      </c>
      <c r="Q200" s="205">
        <v>1.6167899999999999</v>
      </c>
      <c r="R200" s="205">
        <f>Q200*H200</f>
        <v>1.6167899999999999</v>
      </c>
      <c r="S200" s="205">
        <v>0</v>
      </c>
      <c r="T200" s="206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07" t="s">
        <v>126</v>
      </c>
      <c r="AT200" s="207" t="s">
        <v>121</v>
      </c>
      <c r="AU200" s="207" t="s">
        <v>127</v>
      </c>
      <c r="AY200" s="15" t="s">
        <v>115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5" t="s">
        <v>21</v>
      </c>
      <c r="BK200" s="208">
        <f>ROUND(I200*H200,2)</f>
        <v>0</v>
      </c>
      <c r="BL200" s="15" t="s">
        <v>126</v>
      </c>
      <c r="BM200" s="207" t="s">
        <v>278</v>
      </c>
    </row>
    <row r="201" spans="1:65" s="2" customFormat="1" ht="27">
      <c r="A201" s="32"/>
      <c r="B201" s="33"/>
      <c r="C201" s="34"/>
      <c r="D201" s="209" t="s">
        <v>129</v>
      </c>
      <c r="E201" s="34"/>
      <c r="F201" s="210" t="s">
        <v>204</v>
      </c>
      <c r="G201" s="34"/>
      <c r="H201" s="34"/>
      <c r="I201" s="108"/>
      <c r="J201" s="34"/>
      <c r="K201" s="34"/>
      <c r="L201" s="37"/>
      <c r="M201" s="211"/>
      <c r="N201" s="212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5" t="s">
        <v>129</v>
      </c>
      <c r="AU201" s="15" t="s">
        <v>127</v>
      </c>
    </row>
    <row r="202" spans="1:65" s="2" customFormat="1" ht="21.75" customHeight="1">
      <c r="A202" s="32"/>
      <c r="B202" s="33"/>
      <c r="C202" s="196" t="s">
        <v>279</v>
      </c>
      <c r="D202" s="196" t="s">
        <v>121</v>
      </c>
      <c r="E202" s="197" t="s">
        <v>280</v>
      </c>
      <c r="F202" s="198" t="s">
        <v>281</v>
      </c>
      <c r="G202" s="199" t="s">
        <v>124</v>
      </c>
      <c r="H202" s="200">
        <v>1</v>
      </c>
      <c r="I202" s="201"/>
      <c r="J202" s="202">
        <f>ROUND(I202*H202,2)</f>
        <v>0</v>
      </c>
      <c r="K202" s="198" t="s">
        <v>125</v>
      </c>
      <c r="L202" s="37"/>
      <c r="M202" s="203" t="s">
        <v>1</v>
      </c>
      <c r="N202" s="204" t="s">
        <v>43</v>
      </c>
      <c r="O202" s="69"/>
      <c r="P202" s="205">
        <f>O202*H202</f>
        <v>0</v>
      </c>
      <c r="Q202" s="205">
        <v>0</v>
      </c>
      <c r="R202" s="205">
        <f>Q202*H202</f>
        <v>0</v>
      </c>
      <c r="S202" s="205">
        <v>0.02</v>
      </c>
      <c r="T202" s="206">
        <f>S202*H202</f>
        <v>0.02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07" t="s">
        <v>126</v>
      </c>
      <c r="AT202" s="207" t="s">
        <v>121</v>
      </c>
      <c r="AU202" s="207" t="s">
        <v>127</v>
      </c>
      <c r="AY202" s="15" t="s">
        <v>115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5" t="s">
        <v>21</v>
      </c>
      <c r="BK202" s="208">
        <f>ROUND(I202*H202,2)</f>
        <v>0</v>
      </c>
      <c r="BL202" s="15" t="s">
        <v>126</v>
      </c>
      <c r="BM202" s="207" t="s">
        <v>282</v>
      </c>
    </row>
    <row r="203" spans="1:65" s="2" customFormat="1" ht="36">
      <c r="A203" s="32"/>
      <c r="B203" s="33"/>
      <c r="C203" s="34"/>
      <c r="D203" s="209" t="s">
        <v>129</v>
      </c>
      <c r="E203" s="34"/>
      <c r="F203" s="210" t="s">
        <v>283</v>
      </c>
      <c r="G203" s="34"/>
      <c r="H203" s="34"/>
      <c r="I203" s="108"/>
      <c r="J203" s="34"/>
      <c r="K203" s="34"/>
      <c r="L203" s="37"/>
      <c r="M203" s="211"/>
      <c r="N203" s="212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5" t="s">
        <v>129</v>
      </c>
      <c r="AU203" s="15" t="s">
        <v>127</v>
      </c>
    </row>
    <row r="204" spans="1:65" s="2" customFormat="1" ht="21.75" customHeight="1">
      <c r="A204" s="32"/>
      <c r="B204" s="33"/>
      <c r="C204" s="196" t="s">
        <v>284</v>
      </c>
      <c r="D204" s="196" t="s">
        <v>121</v>
      </c>
      <c r="E204" s="197" t="s">
        <v>206</v>
      </c>
      <c r="F204" s="198" t="s">
        <v>207</v>
      </c>
      <c r="G204" s="199" t="s">
        <v>124</v>
      </c>
      <c r="H204" s="200">
        <v>1</v>
      </c>
      <c r="I204" s="201"/>
      <c r="J204" s="202">
        <f>ROUND(I204*H204,2)</f>
        <v>0</v>
      </c>
      <c r="K204" s="198" t="s">
        <v>125</v>
      </c>
      <c r="L204" s="37"/>
      <c r="M204" s="203" t="s">
        <v>1</v>
      </c>
      <c r="N204" s="204" t="s">
        <v>43</v>
      </c>
      <c r="O204" s="69"/>
      <c r="P204" s="205">
        <f>O204*H204</f>
        <v>0</v>
      </c>
      <c r="Q204" s="205">
        <v>7.1000000000000002E-4</v>
      </c>
      <c r="R204" s="205">
        <f>Q204*H204</f>
        <v>7.1000000000000002E-4</v>
      </c>
      <c r="S204" s="205">
        <v>0</v>
      </c>
      <c r="T204" s="20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07" t="s">
        <v>126</v>
      </c>
      <c r="AT204" s="207" t="s">
        <v>121</v>
      </c>
      <c r="AU204" s="207" t="s">
        <v>127</v>
      </c>
      <c r="AY204" s="15" t="s">
        <v>115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5" t="s">
        <v>21</v>
      </c>
      <c r="BK204" s="208">
        <f>ROUND(I204*H204,2)</f>
        <v>0</v>
      </c>
      <c r="BL204" s="15" t="s">
        <v>126</v>
      </c>
      <c r="BM204" s="207" t="s">
        <v>285</v>
      </c>
    </row>
    <row r="205" spans="1:65" s="2" customFormat="1" ht="18">
      <c r="A205" s="32"/>
      <c r="B205" s="33"/>
      <c r="C205" s="34"/>
      <c r="D205" s="209" t="s">
        <v>129</v>
      </c>
      <c r="E205" s="34"/>
      <c r="F205" s="210" t="s">
        <v>209</v>
      </c>
      <c r="G205" s="34"/>
      <c r="H205" s="34"/>
      <c r="I205" s="108"/>
      <c r="J205" s="34"/>
      <c r="K205" s="34"/>
      <c r="L205" s="37"/>
      <c r="M205" s="211"/>
      <c r="N205" s="212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5" t="s">
        <v>129</v>
      </c>
      <c r="AU205" s="15" t="s">
        <v>127</v>
      </c>
    </row>
    <row r="206" spans="1:65" s="2" customFormat="1" ht="21.75" customHeight="1">
      <c r="A206" s="32"/>
      <c r="B206" s="33"/>
      <c r="C206" s="196" t="s">
        <v>286</v>
      </c>
      <c r="D206" s="196" t="s">
        <v>121</v>
      </c>
      <c r="E206" s="197" t="s">
        <v>287</v>
      </c>
      <c r="F206" s="198" t="s">
        <v>288</v>
      </c>
      <c r="G206" s="199" t="s">
        <v>139</v>
      </c>
      <c r="H206" s="200">
        <v>1</v>
      </c>
      <c r="I206" s="201"/>
      <c r="J206" s="202">
        <f>ROUND(I206*H206,2)</f>
        <v>0</v>
      </c>
      <c r="K206" s="198" t="s">
        <v>125</v>
      </c>
      <c r="L206" s="37"/>
      <c r="M206" s="203" t="s">
        <v>1</v>
      </c>
      <c r="N206" s="204" t="s">
        <v>43</v>
      </c>
      <c r="O206" s="69"/>
      <c r="P206" s="205">
        <f>O206*H206</f>
        <v>0</v>
      </c>
      <c r="Q206" s="205">
        <v>4.6349999999999999E-4</v>
      </c>
      <c r="R206" s="205">
        <f>Q206*H206</f>
        <v>4.6349999999999999E-4</v>
      </c>
      <c r="S206" s="205">
        <v>0</v>
      </c>
      <c r="T206" s="206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07" t="s">
        <v>126</v>
      </c>
      <c r="AT206" s="207" t="s">
        <v>121</v>
      </c>
      <c r="AU206" s="207" t="s">
        <v>127</v>
      </c>
      <c r="AY206" s="15" t="s">
        <v>115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5" t="s">
        <v>21</v>
      </c>
      <c r="BK206" s="208">
        <f>ROUND(I206*H206,2)</f>
        <v>0</v>
      </c>
      <c r="BL206" s="15" t="s">
        <v>126</v>
      </c>
      <c r="BM206" s="207" t="s">
        <v>289</v>
      </c>
    </row>
    <row r="207" spans="1:65" s="2" customFormat="1" ht="18">
      <c r="A207" s="32"/>
      <c r="B207" s="33"/>
      <c r="C207" s="34"/>
      <c r="D207" s="209" t="s">
        <v>129</v>
      </c>
      <c r="E207" s="34"/>
      <c r="F207" s="210" t="s">
        <v>290</v>
      </c>
      <c r="G207" s="34"/>
      <c r="H207" s="34"/>
      <c r="I207" s="108"/>
      <c r="J207" s="34"/>
      <c r="K207" s="34"/>
      <c r="L207" s="37"/>
      <c r="M207" s="211"/>
      <c r="N207" s="212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5" t="s">
        <v>129</v>
      </c>
      <c r="AU207" s="15" t="s">
        <v>127</v>
      </c>
    </row>
    <row r="208" spans="1:65" s="2" customFormat="1" ht="21.75" customHeight="1">
      <c r="A208" s="32"/>
      <c r="B208" s="33"/>
      <c r="C208" s="196" t="s">
        <v>291</v>
      </c>
      <c r="D208" s="196" t="s">
        <v>121</v>
      </c>
      <c r="E208" s="197" t="s">
        <v>211</v>
      </c>
      <c r="F208" s="198" t="s">
        <v>212</v>
      </c>
      <c r="G208" s="199" t="s">
        <v>139</v>
      </c>
      <c r="H208" s="200">
        <v>1</v>
      </c>
      <c r="I208" s="201"/>
      <c r="J208" s="202">
        <f>ROUND(I208*H208,2)</f>
        <v>0</v>
      </c>
      <c r="K208" s="198" t="s">
        <v>125</v>
      </c>
      <c r="L208" s="37"/>
      <c r="M208" s="203" t="s">
        <v>1</v>
      </c>
      <c r="N208" s="204" t="s">
        <v>43</v>
      </c>
      <c r="O208" s="69"/>
      <c r="P208" s="205">
        <f>O208*H208</f>
        <v>0</v>
      </c>
      <c r="Q208" s="205">
        <v>9.2399999999999996E-5</v>
      </c>
      <c r="R208" s="205">
        <f>Q208*H208</f>
        <v>9.2399999999999996E-5</v>
      </c>
      <c r="S208" s="205">
        <v>0</v>
      </c>
      <c r="T208" s="206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07" t="s">
        <v>126</v>
      </c>
      <c r="AT208" s="207" t="s">
        <v>121</v>
      </c>
      <c r="AU208" s="207" t="s">
        <v>127</v>
      </c>
      <c r="AY208" s="15" t="s">
        <v>115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5" t="s">
        <v>21</v>
      </c>
      <c r="BK208" s="208">
        <f>ROUND(I208*H208,2)</f>
        <v>0</v>
      </c>
      <c r="BL208" s="15" t="s">
        <v>126</v>
      </c>
      <c r="BM208" s="207" t="s">
        <v>292</v>
      </c>
    </row>
    <row r="209" spans="1:65" s="2" customFormat="1" ht="27">
      <c r="A209" s="32"/>
      <c r="B209" s="33"/>
      <c r="C209" s="34"/>
      <c r="D209" s="209" t="s">
        <v>129</v>
      </c>
      <c r="E209" s="34"/>
      <c r="F209" s="210" t="s">
        <v>214</v>
      </c>
      <c r="G209" s="34"/>
      <c r="H209" s="34"/>
      <c r="I209" s="108"/>
      <c r="J209" s="34"/>
      <c r="K209" s="34"/>
      <c r="L209" s="37"/>
      <c r="M209" s="211"/>
      <c r="N209" s="212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5" t="s">
        <v>129</v>
      </c>
      <c r="AU209" s="15" t="s">
        <v>127</v>
      </c>
    </row>
    <row r="210" spans="1:65" s="2" customFormat="1" ht="21.75" customHeight="1">
      <c r="A210" s="32"/>
      <c r="B210" s="33"/>
      <c r="C210" s="196" t="s">
        <v>293</v>
      </c>
      <c r="D210" s="196" t="s">
        <v>121</v>
      </c>
      <c r="E210" s="197" t="s">
        <v>216</v>
      </c>
      <c r="F210" s="198" t="s">
        <v>217</v>
      </c>
      <c r="G210" s="199" t="s">
        <v>124</v>
      </c>
      <c r="H210" s="200">
        <v>1</v>
      </c>
      <c r="I210" s="201"/>
      <c r="J210" s="202">
        <f>ROUND(I210*H210,2)</f>
        <v>0</v>
      </c>
      <c r="K210" s="198" t="s">
        <v>125</v>
      </c>
      <c r="L210" s="37"/>
      <c r="M210" s="203" t="s">
        <v>1</v>
      </c>
      <c r="N210" s="204" t="s">
        <v>43</v>
      </c>
      <c r="O210" s="69"/>
      <c r="P210" s="205">
        <f>O210*H210</f>
        <v>0</v>
      </c>
      <c r="Q210" s="205">
        <v>0.10434</v>
      </c>
      <c r="R210" s="205">
        <f>Q210*H210</f>
        <v>0.10434</v>
      </c>
      <c r="S210" s="205">
        <v>0</v>
      </c>
      <c r="T210" s="20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07" t="s">
        <v>126</v>
      </c>
      <c r="AT210" s="207" t="s">
        <v>121</v>
      </c>
      <c r="AU210" s="207" t="s">
        <v>127</v>
      </c>
      <c r="AY210" s="15" t="s">
        <v>115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5" t="s">
        <v>21</v>
      </c>
      <c r="BK210" s="208">
        <f>ROUND(I210*H210,2)</f>
        <v>0</v>
      </c>
      <c r="BL210" s="15" t="s">
        <v>126</v>
      </c>
      <c r="BM210" s="207" t="s">
        <v>294</v>
      </c>
    </row>
    <row r="211" spans="1:65" s="2" customFormat="1" ht="18">
      <c r="A211" s="32"/>
      <c r="B211" s="33"/>
      <c r="C211" s="34"/>
      <c r="D211" s="209" t="s">
        <v>129</v>
      </c>
      <c r="E211" s="34"/>
      <c r="F211" s="210" t="s">
        <v>219</v>
      </c>
      <c r="G211" s="34"/>
      <c r="H211" s="34"/>
      <c r="I211" s="108"/>
      <c r="J211" s="34"/>
      <c r="K211" s="34"/>
      <c r="L211" s="37"/>
      <c r="M211" s="211"/>
      <c r="N211" s="212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5" t="s">
        <v>129</v>
      </c>
      <c r="AU211" s="15" t="s">
        <v>127</v>
      </c>
    </row>
    <row r="212" spans="1:65" s="2" customFormat="1" ht="21.75" customHeight="1">
      <c r="A212" s="32"/>
      <c r="B212" s="33"/>
      <c r="C212" s="196" t="s">
        <v>295</v>
      </c>
      <c r="D212" s="196" t="s">
        <v>121</v>
      </c>
      <c r="E212" s="197" t="s">
        <v>296</v>
      </c>
      <c r="F212" s="198" t="s">
        <v>297</v>
      </c>
      <c r="G212" s="199" t="s">
        <v>124</v>
      </c>
      <c r="H212" s="200">
        <v>1</v>
      </c>
      <c r="I212" s="201"/>
      <c r="J212" s="202">
        <f>ROUND(I212*H212,2)</f>
        <v>0</v>
      </c>
      <c r="K212" s="198" t="s">
        <v>125</v>
      </c>
      <c r="L212" s="37"/>
      <c r="M212" s="203" t="s">
        <v>1</v>
      </c>
      <c r="N212" s="204" t="s">
        <v>43</v>
      </c>
      <c r="O212" s="69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07" t="s">
        <v>126</v>
      </c>
      <c r="AT212" s="207" t="s">
        <v>121</v>
      </c>
      <c r="AU212" s="207" t="s">
        <v>127</v>
      </c>
      <c r="AY212" s="15" t="s">
        <v>115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5" t="s">
        <v>21</v>
      </c>
      <c r="BK212" s="208">
        <f>ROUND(I212*H212,2)</f>
        <v>0</v>
      </c>
      <c r="BL212" s="15" t="s">
        <v>126</v>
      </c>
      <c r="BM212" s="207" t="s">
        <v>298</v>
      </c>
    </row>
    <row r="213" spans="1:65" s="2" customFormat="1" ht="27">
      <c r="A213" s="32"/>
      <c r="B213" s="33"/>
      <c r="C213" s="34"/>
      <c r="D213" s="209" t="s">
        <v>129</v>
      </c>
      <c r="E213" s="34"/>
      <c r="F213" s="210" t="s">
        <v>299</v>
      </c>
      <c r="G213" s="34"/>
      <c r="H213" s="34"/>
      <c r="I213" s="108"/>
      <c r="J213" s="34"/>
      <c r="K213" s="34"/>
      <c r="L213" s="37"/>
      <c r="M213" s="211"/>
      <c r="N213" s="212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5" t="s">
        <v>129</v>
      </c>
      <c r="AU213" s="15" t="s">
        <v>127</v>
      </c>
    </row>
    <row r="214" spans="1:65" s="2" customFormat="1" ht="21.75" customHeight="1">
      <c r="A214" s="32"/>
      <c r="B214" s="33"/>
      <c r="C214" s="196" t="s">
        <v>300</v>
      </c>
      <c r="D214" s="196" t="s">
        <v>121</v>
      </c>
      <c r="E214" s="197" t="s">
        <v>222</v>
      </c>
      <c r="F214" s="198" t="s">
        <v>223</v>
      </c>
      <c r="G214" s="199" t="s">
        <v>124</v>
      </c>
      <c r="H214" s="200">
        <v>1</v>
      </c>
      <c r="I214" s="201"/>
      <c r="J214" s="202">
        <f>ROUND(I214*H214,2)</f>
        <v>0</v>
      </c>
      <c r="K214" s="198" t="s">
        <v>125</v>
      </c>
      <c r="L214" s="37"/>
      <c r="M214" s="203" t="s">
        <v>1</v>
      </c>
      <c r="N214" s="204" t="s">
        <v>43</v>
      </c>
      <c r="O214" s="69"/>
      <c r="P214" s="205">
        <f>O214*H214</f>
        <v>0</v>
      </c>
      <c r="Q214" s="205">
        <v>0.12966</v>
      </c>
      <c r="R214" s="205">
        <f>Q214*H214</f>
        <v>0.12966</v>
      </c>
      <c r="S214" s="205">
        <v>0</v>
      </c>
      <c r="T214" s="20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07" t="s">
        <v>126</v>
      </c>
      <c r="AT214" s="207" t="s">
        <v>121</v>
      </c>
      <c r="AU214" s="207" t="s">
        <v>127</v>
      </c>
      <c r="AY214" s="15" t="s">
        <v>115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5" t="s">
        <v>21</v>
      </c>
      <c r="BK214" s="208">
        <f>ROUND(I214*H214,2)</f>
        <v>0</v>
      </c>
      <c r="BL214" s="15" t="s">
        <v>126</v>
      </c>
      <c r="BM214" s="207" t="s">
        <v>301</v>
      </c>
    </row>
    <row r="215" spans="1:65" s="2" customFormat="1" ht="27">
      <c r="A215" s="32"/>
      <c r="B215" s="33"/>
      <c r="C215" s="34"/>
      <c r="D215" s="209" t="s">
        <v>129</v>
      </c>
      <c r="E215" s="34"/>
      <c r="F215" s="210" t="s">
        <v>225</v>
      </c>
      <c r="G215" s="34"/>
      <c r="H215" s="34"/>
      <c r="I215" s="108"/>
      <c r="J215" s="34"/>
      <c r="K215" s="34"/>
      <c r="L215" s="37"/>
      <c r="M215" s="211"/>
      <c r="N215" s="212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5" t="s">
        <v>129</v>
      </c>
      <c r="AU215" s="15" t="s">
        <v>127</v>
      </c>
    </row>
    <row r="216" spans="1:65" s="2" customFormat="1" ht="21.75" customHeight="1">
      <c r="A216" s="32"/>
      <c r="B216" s="33"/>
      <c r="C216" s="196" t="s">
        <v>302</v>
      </c>
      <c r="D216" s="196" t="s">
        <v>121</v>
      </c>
      <c r="E216" s="197" t="s">
        <v>303</v>
      </c>
      <c r="F216" s="198" t="s">
        <v>304</v>
      </c>
      <c r="G216" s="199" t="s">
        <v>124</v>
      </c>
      <c r="H216" s="200">
        <v>1</v>
      </c>
      <c r="I216" s="201"/>
      <c r="J216" s="202">
        <f>ROUND(I216*H216,2)</f>
        <v>0</v>
      </c>
      <c r="K216" s="198" t="s">
        <v>125</v>
      </c>
      <c r="L216" s="37"/>
      <c r="M216" s="203" t="s">
        <v>1</v>
      </c>
      <c r="N216" s="204" t="s">
        <v>43</v>
      </c>
      <c r="O216" s="69"/>
      <c r="P216" s="205">
        <f>O216*H216</f>
        <v>0</v>
      </c>
      <c r="Q216" s="205">
        <v>0.12966</v>
      </c>
      <c r="R216" s="205">
        <f>Q216*H216</f>
        <v>0.12966</v>
      </c>
      <c r="S216" s="205">
        <v>0</v>
      </c>
      <c r="T216" s="20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07" t="s">
        <v>126</v>
      </c>
      <c r="AT216" s="207" t="s">
        <v>121</v>
      </c>
      <c r="AU216" s="207" t="s">
        <v>127</v>
      </c>
      <c r="AY216" s="15" t="s">
        <v>115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5" t="s">
        <v>21</v>
      </c>
      <c r="BK216" s="208">
        <f>ROUND(I216*H216,2)</f>
        <v>0</v>
      </c>
      <c r="BL216" s="15" t="s">
        <v>126</v>
      </c>
      <c r="BM216" s="207" t="s">
        <v>305</v>
      </c>
    </row>
    <row r="217" spans="1:65" s="2" customFormat="1" ht="27">
      <c r="A217" s="32"/>
      <c r="B217" s="33"/>
      <c r="C217" s="34"/>
      <c r="D217" s="209" t="s">
        <v>129</v>
      </c>
      <c r="E217" s="34"/>
      <c r="F217" s="210" t="s">
        <v>306</v>
      </c>
      <c r="G217" s="34"/>
      <c r="H217" s="34"/>
      <c r="I217" s="108"/>
      <c r="J217" s="34"/>
      <c r="K217" s="34"/>
      <c r="L217" s="37"/>
      <c r="M217" s="211"/>
      <c r="N217" s="212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5" t="s">
        <v>129</v>
      </c>
      <c r="AU217" s="15" t="s">
        <v>127</v>
      </c>
    </row>
    <row r="218" spans="1:65" s="2" customFormat="1" ht="21.75" customHeight="1">
      <c r="A218" s="32"/>
      <c r="B218" s="33"/>
      <c r="C218" s="196" t="s">
        <v>307</v>
      </c>
      <c r="D218" s="196" t="s">
        <v>121</v>
      </c>
      <c r="E218" s="197" t="s">
        <v>308</v>
      </c>
      <c r="F218" s="198" t="s">
        <v>309</v>
      </c>
      <c r="G218" s="199" t="s">
        <v>124</v>
      </c>
      <c r="H218" s="200">
        <v>1</v>
      </c>
      <c r="I218" s="201"/>
      <c r="J218" s="202">
        <f>ROUND(I218*H218,2)</f>
        <v>0</v>
      </c>
      <c r="K218" s="198" t="s">
        <v>125</v>
      </c>
      <c r="L218" s="37"/>
      <c r="M218" s="203" t="s">
        <v>1</v>
      </c>
      <c r="N218" s="204" t="s">
        <v>43</v>
      </c>
      <c r="O218" s="69"/>
      <c r="P218" s="205">
        <f>O218*H218</f>
        <v>0</v>
      </c>
      <c r="Q218" s="205">
        <v>0.12966</v>
      </c>
      <c r="R218" s="205">
        <f>Q218*H218</f>
        <v>0.12966</v>
      </c>
      <c r="S218" s="205">
        <v>0</v>
      </c>
      <c r="T218" s="206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07" t="s">
        <v>126</v>
      </c>
      <c r="AT218" s="207" t="s">
        <v>121</v>
      </c>
      <c r="AU218" s="207" t="s">
        <v>127</v>
      </c>
      <c r="AY218" s="15" t="s">
        <v>115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5" t="s">
        <v>21</v>
      </c>
      <c r="BK218" s="208">
        <f>ROUND(I218*H218,2)</f>
        <v>0</v>
      </c>
      <c r="BL218" s="15" t="s">
        <v>126</v>
      </c>
      <c r="BM218" s="207" t="s">
        <v>310</v>
      </c>
    </row>
    <row r="219" spans="1:65" s="2" customFormat="1" ht="27">
      <c r="A219" s="32"/>
      <c r="B219" s="33"/>
      <c r="C219" s="34"/>
      <c r="D219" s="209" t="s">
        <v>129</v>
      </c>
      <c r="E219" s="34"/>
      <c r="F219" s="210" t="s">
        <v>311</v>
      </c>
      <c r="G219" s="34"/>
      <c r="H219" s="34"/>
      <c r="I219" s="108"/>
      <c r="J219" s="34"/>
      <c r="K219" s="34"/>
      <c r="L219" s="37"/>
      <c r="M219" s="211"/>
      <c r="N219" s="212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5" t="s">
        <v>129</v>
      </c>
      <c r="AU219" s="15" t="s">
        <v>127</v>
      </c>
    </row>
    <row r="220" spans="1:65" s="2" customFormat="1" ht="16.5" customHeight="1">
      <c r="A220" s="32"/>
      <c r="B220" s="33"/>
      <c r="C220" s="196" t="s">
        <v>312</v>
      </c>
      <c r="D220" s="196" t="s">
        <v>121</v>
      </c>
      <c r="E220" s="197" t="s">
        <v>313</v>
      </c>
      <c r="F220" s="198" t="s">
        <v>314</v>
      </c>
      <c r="G220" s="199" t="s">
        <v>139</v>
      </c>
      <c r="H220" s="200">
        <v>1</v>
      </c>
      <c r="I220" s="201"/>
      <c r="J220" s="202">
        <f>ROUND(I220*H220,2)</f>
        <v>0</v>
      </c>
      <c r="K220" s="198" t="s">
        <v>125</v>
      </c>
      <c r="L220" s="37"/>
      <c r="M220" s="203" t="s">
        <v>1</v>
      </c>
      <c r="N220" s="204" t="s">
        <v>43</v>
      </c>
      <c r="O220" s="69"/>
      <c r="P220" s="205">
        <f>O220*H220</f>
        <v>0</v>
      </c>
      <c r="Q220" s="205">
        <v>0</v>
      </c>
      <c r="R220" s="205">
        <f>Q220*H220</f>
        <v>0</v>
      </c>
      <c r="S220" s="205">
        <v>0.28999999999999998</v>
      </c>
      <c r="T220" s="206">
        <f>S220*H220</f>
        <v>0.28999999999999998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07" t="s">
        <v>126</v>
      </c>
      <c r="AT220" s="207" t="s">
        <v>121</v>
      </c>
      <c r="AU220" s="207" t="s">
        <v>127</v>
      </c>
      <c r="AY220" s="15" t="s">
        <v>115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5" t="s">
        <v>21</v>
      </c>
      <c r="BK220" s="208">
        <f>ROUND(I220*H220,2)</f>
        <v>0</v>
      </c>
      <c r="BL220" s="15" t="s">
        <v>126</v>
      </c>
      <c r="BM220" s="207" t="s">
        <v>315</v>
      </c>
    </row>
    <row r="221" spans="1:65" s="2" customFormat="1" ht="27">
      <c r="A221" s="32"/>
      <c r="B221" s="33"/>
      <c r="C221" s="34"/>
      <c r="D221" s="209" t="s">
        <v>129</v>
      </c>
      <c r="E221" s="34"/>
      <c r="F221" s="210" t="s">
        <v>316</v>
      </c>
      <c r="G221" s="34"/>
      <c r="H221" s="34"/>
      <c r="I221" s="108"/>
      <c r="J221" s="34"/>
      <c r="K221" s="34"/>
      <c r="L221" s="37"/>
      <c r="M221" s="211"/>
      <c r="N221" s="212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5" t="s">
        <v>129</v>
      </c>
      <c r="AU221" s="15" t="s">
        <v>127</v>
      </c>
    </row>
    <row r="222" spans="1:65" s="2" customFormat="1" ht="16.5" customHeight="1">
      <c r="A222" s="32"/>
      <c r="B222" s="33"/>
      <c r="C222" s="196" t="s">
        <v>317</v>
      </c>
      <c r="D222" s="196" t="s">
        <v>121</v>
      </c>
      <c r="E222" s="197" t="s">
        <v>318</v>
      </c>
      <c r="F222" s="198" t="s">
        <v>319</v>
      </c>
      <c r="G222" s="199" t="s">
        <v>139</v>
      </c>
      <c r="H222" s="200">
        <v>1</v>
      </c>
      <c r="I222" s="201"/>
      <c r="J222" s="202">
        <f>ROUND(I222*H222,2)</f>
        <v>0</v>
      </c>
      <c r="K222" s="198" t="s">
        <v>125</v>
      </c>
      <c r="L222" s="37"/>
      <c r="M222" s="203" t="s">
        <v>1</v>
      </c>
      <c r="N222" s="204" t="s">
        <v>43</v>
      </c>
      <c r="O222" s="69"/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07" t="s">
        <v>126</v>
      </c>
      <c r="AT222" s="207" t="s">
        <v>121</v>
      </c>
      <c r="AU222" s="207" t="s">
        <v>127</v>
      </c>
      <c r="AY222" s="15" t="s">
        <v>115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5" t="s">
        <v>21</v>
      </c>
      <c r="BK222" s="208">
        <f>ROUND(I222*H222,2)</f>
        <v>0</v>
      </c>
      <c r="BL222" s="15" t="s">
        <v>126</v>
      </c>
      <c r="BM222" s="207" t="s">
        <v>320</v>
      </c>
    </row>
    <row r="223" spans="1:65" s="2" customFormat="1" ht="36">
      <c r="A223" s="32"/>
      <c r="B223" s="33"/>
      <c r="C223" s="34"/>
      <c r="D223" s="209" t="s">
        <v>129</v>
      </c>
      <c r="E223" s="34"/>
      <c r="F223" s="210" t="s">
        <v>321</v>
      </c>
      <c r="G223" s="34"/>
      <c r="H223" s="34"/>
      <c r="I223" s="108"/>
      <c r="J223" s="34"/>
      <c r="K223" s="34"/>
      <c r="L223" s="37"/>
      <c r="M223" s="211"/>
      <c r="N223" s="212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5" t="s">
        <v>129</v>
      </c>
      <c r="AU223" s="15" t="s">
        <v>127</v>
      </c>
    </row>
    <row r="224" spans="1:65" s="2" customFormat="1" ht="21.75" customHeight="1">
      <c r="A224" s="32"/>
      <c r="B224" s="33"/>
      <c r="C224" s="196" t="s">
        <v>322</v>
      </c>
      <c r="D224" s="196" t="s">
        <v>121</v>
      </c>
      <c r="E224" s="197" t="s">
        <v>323</v>
      </c>
      <c r="F224" s="198" t="s">
        <v>324</v>
      </c>
      <c r="G224" s="199" t="s">
        <v>139</v>
      </c>
      <c r="H224" s="200">
        <v>1</v>
      </c>
      <c r="I224" s="201"/>
      <c r="J224" s="202">
        <f>ROUND(I224*H224,2)</f>
        <v>0</v>
      </c>
      <c r="K224" s="198" t="s">
        <v>125</v>
      </c>
      <c r="L224" s="37"/>
      <c r="M224" s="203" t="s">
        <v>1</v>
      </c>
      <c r="N224" s="204" t="s">
        <v>43</v>
      </c>
      <c r="O224" s="69"/>
      <c r="P224" s="205">
        <f>O224*H224</f>
        <v>0</v>
      </c>
      <c r="Q224" s="205">
        <v>0.20218871999999999</v>
      </c>
      <c r="R224" s="205">
        <f>Q224*H224</f>
        <v>0.20218871999999999</v>
      </c>
      <c r="S224" s="205">
        <v>0</v>
      </c>
      <c r="T224" s="20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07" t="s">
        <v>126</v>
      </c>
      <c r="AT224" s="207" t="s">
        <v>121</v>
      </c>
      <c r="AU224" s="207" t="s">
        <v>127</v>
      </c>
      <c r="AY224" s="15" t="s">
        <v>115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5" t="s">
        <v>21</v>
      </c>
      <c r="BK224" s="208">
        <f>ROUND(I224*H224,2)</f>
        <v>0</v>
      </c>
      <c r="BL224" s="15" t="s">
        <v>126</v>
      </c>
      <c r="BM224" s="207" t="s">
        <v>325</v>
      </c>
    </row>
    <row r="225" spans="1:65" s="2" customFormat="1" ht="27">
      <c r="A225" s="32"/>
      <c r="B225" s="33"/>
      <c r="C225" s="34"/>
      <c r="D225" s="209" t="s">
        <v>129</v>
      </c>
      <c r="E225" s="34"/>
      <c r="F225" s="210" t="s">
        <v>326</v>
      </c>
      <c r="G225" s="34"/>
      <c r="H225" s="34"/>
      <c r="I225" s="108"/>
      <c r="J225" s="34"/>
      <c r="K225" s="34"/>
      <c r="L225" s="37"/>
      <c r="M225" s="211"/>
      <c r="N225" s="212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5" t="s">
        <v>129</v>
      </c>
      <c r="AU225" s="15" t="s">
        <v>127</v>
      </c>
    </row>
    <row r="226" spans="1:65" s="2" customFormat="1" ht="21.75" customHeight="1">
      <c r="A226" s="32"/>
      <c r="B226" s="33"/>
      <c r="C226" s="196" t="s">
        <v>119</v>
      </c>
      <c r="D226" s="196" t="s">
        <v>121</v>
      </c>
      <c r="E226" s="197" t="s">
        <v>327</v>
      </c>
      <c r="F226" s="198" t="s">
        <v>328</v>
      </c>
      <c r="G226" s="199" t="s">
        <v>139</v>
      </c>
      <c r="H226" s="200">
        <v>1</v>
      </c>
      <c r="I226" s="201"/>
      <c r="J226" s="202">
        <f>ROUND(I226*H226,2)</f>
        <v>0</v>
      </c>
      <c r="K226" s="198" t="s">
        <v>125</v>
      </c>
      <c r="L226" s="37"/>
      <c r="M226" s="203" t="s">
        <v>1</v>
      </c>
      <c r="N226" s="204" t="s">
        <v>43</v>
      </c>
      <c r="O226" s="69"/>
      <c r="P226" s="205">
        <f>O226*H226</f>
        <v>0</v>
      </c>
      <c r="Q226" s="205">
        <v>0.13944860000000001</v>
      </c>
      <c r="R226" s="205">
        <f>Q226*H226</f>
        <v>0.13944860000000001</v>
      </c>
      <c r="S226" s="205">
        <v>0</v>
      </c>
      <c r="T226" s="206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07" t="s">
        <v>126</v>
      </c>
      <c r="AT226" s="207" t="s">
        <v>121</v>
      </c>
      <c r="AU226" s="207" t="s">
        <v>127</v>
      </c>
      <c r="AY226" s="15" t="s">
        <v>115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5" t="s">
        <v>21</v>
      </c>
      <c r="BK226" s="208">
        <f>ROUND(I226*H226,2)</f>
        <v>0</v>
      </c>
      <c r="BL226" s="15" t="s">
        <v>126</v>
      </c>
      <c r="BM226" s="207" t="s">
        <v>329</v>
      </c>
    </row>
    <row r="227" spans="1:65" s="2" customFormat="1" ht="27">
      <c r="A227" s="32"/>
      <c r="B227" s="33"/>
      <c r="C227" s="34"/>
      <c r="D227" s="209" t="s">
        <v>129</v>
      </c>
      <c r="E227" s="34"/>
      <c r="F227" s="210" t="s">
        <v>330</v>
      </c>
      <c r="G227" s="34"/>
      <c r="H227" s="34"/>
      <c r="I227" s="108"/>
      <c r="J227" s="34"/>
      <c r="K227" s="34"/>
      <c r="L227" s="37"/>
      <c r="M227" s="211"/>
      <c r="N227" s="212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5" t="s">
        <v>129</v>
      </c>
      <c r="AU227" s="15" t="s">
        <v>127</v>
      </c>
    </row>
    <row r="228" spans="1:65" s="2" customFormat="1" ht="21.75" customHeight="1">
      <c r="A228" s="32"/>
      <c r="B228" s="33"/>
      <c r="C228" s="196" t="s">
        <v>331</v>
      </c>
      <c r="D228" s="196" t="s">
        <v>121</v>
      </c>
      <c r="E228" s="197" t="s">
        <v>332</v>
      </c>
      <c r="F228" s="198" t="s">
        <v>333</v>
      </c>
      <c r="G228" s="199" t="s">
        <v>139</v>
      </c>
      <c r="H228" s="200">
        <v>1</v>
      </c>
      <c r="I228" s="201"/>
      <c r="J228" s="202">
        <f>ROUND(I228*H228,2)</f>
        <v>0</v>
      </c>
      <c r="K228" s="198" t="s">
        <v>125</v>
      </c>
      <c r="L228" s="37"/>
      <c r="M228" s="203" t="s">
        <v>1</v>
      </c>
      <c r="N228" s="204" t="s">
        <v>43</v>
      </c>
      <c r="O228" s="69"/>
      <c r="P228" s="205">
        <f>O228*H228</f>
        <v>0</v>
      </c>
      <c r="Q228" s="205">
        <v>0.16849059999999999</v>
      </c>
      <c r="R228" s="205">
        <f>Q228*H228</f>
        <v>0.16849059999999999</v>
      </c>
      <c r="S228" s="205">
        <v>0</v>
      </c>
      <c r="T228" s="206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07" t="s">
        <v>126</v>
      </c>
      <c r="AT228" s="207" t="s">
        <v>121</v>
      </c>
      <c r="AU228" s="207" t="s">
        <v>127</v>
      </c>
      <c r="AY228" s="15" t="s">
        <v>115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5" t="s">
        <v>21</v>
      </c>
      <c r="BK228" s="208">
        <f>ROUND(I228*H228,2)</f>
        <v>0</v>
      </c>
      <c r="BL228" s="15" t="s">
        <v>126</v>
      </c>
      <c r="BM228" s="207" t="s">
        <v>334</v>
      </c>
    </row>
    <row r="229" spans="1:65" s="2" customFormat="1" ht="27">
      <c r="A229" s="32"/>
      <c r="B229" s="33"/>
      <c r="C229" s="34"/>
      <c r="D229" s="209" t="s">
        <v>129</v>
      </c>
      <c r="E229" s="34"/>
      <c r="F229" s="210" t="s">
        <v>335</v>
      </c>
      <c r="G229" s="34"/>
      <c r="H229" s="34"/>
      <c r="I229" s="108"/>
      <c r="J229" s="34"/>
      <c r="K229" s="34"/>
      <c r="L229" s="37"/>
      <c r="M229" s="211"/>
      <c r="N229" s="212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5" t="s">
        <v>129</v>
      </c>
      <c r="AU229" s="15" t="s">
        <v>127</v>
      </c>
    </row>
    <row r="230" spans="1:65" s="2" customFormat="1" ht="21.75" customHeight="1">
      <c r="A230" s="32"/>
      <c r="B230" s="33"/>
      <c r="C230" s="196" t="s">
        <v>336</v>
      </c>
      <c r="D230" s="196" t="s">
        <v>121</v>
      </c>
      <c r="E230" s="197" t="s">
        <v>337</v>
      </c>
      <c r="F230" s="198" t="s">
        <v>338</v>
      </c>
      <c r="G230" s="199" t="s">
        <v>139</v>
      </c>
      <c r="H230" s="200">
        <v>1</v>
      </c>
      <c r="I230" s="201"/>
      <c r="J230" s="202">
        <f>ROUND(I230*H230,2)</f>
        <v>0</v>
      </c>
      <c r="K230" s="198" t="s">
        <v>125</v>
      </c>
      <c r="L230" s="37"/>
      <c r="M230" s="203" t="s">
        <v>1</v>
      </c>
      <c r="N230" s="204" t="s">
        <v>43</v>
      </c>
      <c r="O230" s="69"/>
      <c r="P230" s="205">
        <f>O230*H230</f>
        <v>0</v>
      </c>
      <c r="Q230" s="205">
        <v>0.11162759999999999</v>
      </c>
      <c r="R230" s="205">
        <f>Q230*H230</f>
        <v>0.11162759999999999</v>
      </c>
      <c r="S230" s="205">
        <v>0</v>
      </c>
      <c r="T230" s="206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07" t="s">
        <v>126</v>
      </c>
      <c r="AT230" s="207" t="s">
        <v>121</v>
      </c>
      <c r="AU230" s="207" t="s">
        <v>127</v>
      </c>
      <c r="AY230" s="15" t="s">
        <v>115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5" t="s">
        <v>21</v>
      </c>
      <c r="BK230" s="208">
        <f>ROUND(I230*H230,2)</f>
        <v>0</v>
      </c>
      <c r="BL230" s="15" t="s">
        <v>126</v>
      </c>
      <c r="BM230" s="207" t="s">
        <v>339</v>
      </c>
    </row>
    <row r="231" spans="1:65" s="2" customFormat="1" ht="27">
      <c r="A231" s="32"/>
      <c r="B231" s="33"/>
      <c r="C231" s="34"/>
      <c r="D231" s="209" t="s">
        <v>129</v>
      </c>
      <c r="E231" s="34"/>
      <c r="F231" s="210" t="s">
        <v>340</v>
      </c>
      <c r="G231" s="34"/>
      <c r="H231" s="34"/>
      <c r="I231" s="108"/>
      <c r="J231" s="34"/>
      <c r="K231" s="34"/>
      <c r="L231" s="37"/>
      <c r="M231" s="211"/>
      <c r="N231" s="212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5" t="s">
        <v>129</v>
      </c>
      <c r="AU231" s="15" t="s">
        <v>127</v>
      </c>
    </row>
    <row r="232" spans="1:65" s="2" customFormat="1" ht="16.5" customHeight="1">
      <c r="A232" s="32"/>
      <c r="B232" s="33"/>
      <c r="C232" s="213" t="s">
        <v>341</v>
      </c>
      <c r="D232" s="213" t="s">
        <v>342</v>
      </c>
      <c r="E232" s="214" t="s">
        <v>343</v>
      </c>
      <c r="F232" s="215" t="s">
        <v>344</v>
      </c>
      <c r="G232" s="216" t="s">
        <v>139</v>
      </c>
      <c r="H232" s="217">
        <v>1</v>
      </c>
      <c r="I232" s="218"/>
      <c r="J232" s="219">
        <f>ROUND(I232*H232,2)</f>
        <v>0</v>
      </c>
      <c r="K232" s="215" t="s">
        <v>125</v>
      </c>
      <c r="L232" s="220"/>
      <c r="M232" s="221" t="s">
        <v>1</v>
      </c>
      <c r="N232" s="222" t="s">
        <v>43</v>
      </c>
      <c r="O232" s="69"/>
      <c r="P232" s="205">
        <f>O232*H232</f>
        <v>0</v>
      </c>
      <c r="Q232" s="205">
        <v>8.1000000000000003E-2</v>
      </c>
      <c r="R232" s="205">
        <f>Q232*H232</f>
        <v>8.1000000000000003E-2</v>
      </c>
      <c r="S232" s="205">
        <v>0</v>
      </c>
      <c r="T232" s="20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07" t="s">
        <v>160</v>
      </c>
      <c r="AT232" s="207" t="s">
        <v>342</v>
      </c>
      <c r="AU232" s="207" t="s">
        <v>127</v>
      </c>
      <c r="AY232" s="15" t="s">
        <v>115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5" t="s">
        <v>21</v>
      </c>
      <c r="BK232" s="208">
        <f>ROUND(I232*H232,2)</f>
        <v>0</v>
      </c>
      <c r="BL232" s="15" t="s">
        <v>126</v>
      </c>
      <c r="BM232" s="207" t="s">
        <v>345</v>
      </c>
    </row>
    <row r="233" spans="1:65" s="2" customFormat="1" ht="11.25">
      <c r="A233" s="32"/>
      <c r="B233" s="33"/>
      <c r="C233" s="34"/>
      <c r="D233" s="209" t="s">
        <v>129</v>
      </c>
      <c r="E233" s="34"/>
      <c r="F233" s="210" t="s">
        <v>344</v>
      </c>
      <c r="G233" s="34"/>
      <c r="H233" s="34"/>
      <c r="I233" s="108"/>
      <c r="J233" s="34"/>
      <c r="K233" s="34"/>
      <c r="L233" s="37"/>
      <c r="M233" s="211"/>
      <c r="N233" s="212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5" t="s">
        <v>129</v>
      </c>
      <c r="AU233" s="15" t="s">
        <v>127</v>
      </c>
    </row>
    <row r="234" spans="1:65" s="2" customFormat="1" ht="21.75" customHeight="1">
      <c r="A234" s="32"/>
      <c r="B234" s="33"/>
      <c r="C234" s="196" t="s">
        <v>346</v>
      </c>
      <c r="D234" s="196" t="s">
        <v>121</v>
      </c>
      <c r="E234" s="197" t="s">
        <v>227</v>
      </c>
      <c r="F234" s="198" t="s">
        <v>228</v>
      </c>
      <c r="G234" s="199" t="s">
        <v>182</v>
      </c>
      <c r="H234" s="200">
        <v>1</v>
      </c>
      <c r="I234" s="201"/>
      <c r="J234" s="202">
        <f>ROUND(I234*H234,2)</f>
        <v>0</v>
      </c>
      <c r="K234" s="198" t="s">
        <v>125</v>
      </c>
      <c r="L234" s="37"/>
      <c r="M234" s="203" t="s">
        <v>1</v>
      </c>
      <c r="N234" s="204" t="s">
        <v>43</v>
      </c>
      <c r="O234" s="69"/>
      <c r="P234" s="205">
        <f>O234*H234</f>
        <v>0</v>
      </c>
      <c r="Q234" s="205">
        <v>0</v>
      </c>
      <c r="R234" s="205">
        <f>Q234*H234</f>
        <v>0</v>
      </c>
      <c r="S234" s="205">
        <v>0</v>
      </c>
      <c r="T234" s="206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07" t="s">
        <v>126</v>
      </c>
      <c r="AT234" s="207" t="s">
        <v>121</v>
      </c>
      <c r="AU234" s="207" t="s">
        <v>127</v>
      </c>
      <c r="AY234" s="15" t="s">
        <v>115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5" t="s">
        <v>21</v>
      </c>
      <c r="BK234" s="208">
        <f>ROUND(I234*H234,2)</f>
        <v>0</v>
      </c>
      <c r="BL234" s="15" t="s">
        <v>126</v>
      </c>
      <c r="BM234" s="207" t="s">
        <v>347</v>
      </c>
    </row>
    <row r="235" spans="1:65" s="2" customFormat="1" ht="27">
      <c r="A235" s="32"/>
      <c r="B235" s="33"/>
      <c r="C235" s="34"/>
      <c r="D235" s="209" t="s">
        <v>129</v>
      </c>
      <c r="E235" s="34"/>
      <c r="F235" s="210" t="s">
        <v>230</v>
      </c>
      <c r="G235" s="34"/>
      <c r="H235" s="34"/>
      <c r="I235" s="108"/>
      <c r="J235" s="34"/>
      <c r="K235" s="34"/>
      <c r="L235" s="37"/>
      <c r="M235" s="211"/>
      <c r="N235" s="212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5" t="s">
        <v>129</v>
      </c>
      <c r="AU235" s="15" t="s">
        <v>127</v>
      </c>
    </row>
    <row r="236" spans="1:65" s="12" customFormat="1" ht="20.85" customHeight="1">
      <c r="B236" s="180"/>
      <c r="C236" s="181"/>
      <c r="D236" s="182" t="s">
        <v>77</v>
      </c>
      <c r="E236" s="194" t="s">
        <v>348</v>
      </c>
      <c r="F236" s="194" t="s">
        <v>349</v>
      </c>
      <c r="G236" s="181"/>
      <c r="H236" s="181"/>
      <c r="I236" s="184"/>
      <c r="J236" s="195">
        <f>BK236</f>
        <v>0</v>
      </c>
      <c r="K236" s="181"/>
      <c r="L236" s="186"/>
      <c r="M236" s="187"/>
      <c r="N236" s="188"/>
      <c r="O236" s="188"/>
      <c r="P236" s="189">
        <f>SUM(P237:P304)</f>
        <v>0</v>
      </c>
      <c r="Q236" s="188"/>
      <c r="R236" s="189">
        <f>SUM(R237:R304)</f>
        <v>4.8237858000000005</v>
      </c>
      <c r="S236" s="188"/>
      <c r="T236" s="190">
        <f>SUM(T237:T304)</f>
        <v>3.4380000000000006</v>
      </c>
      <c r="AR236" s="191" t="s">
        <v>21</v>
      </c>
      <c r="AT236" s="192" t="s">
        <v>77</v>
      </c>
      <c r="AU236" s="192" t="s">
        <v>84</v>
      </c>
      <c r="AY236" s="191" t="s">
        <v>115</v>
      </c>
      <c r="BK236" s="193">
        <f>SUM(BK237:BK304)</f>
        <v>0</v>
      </c>
    </row>
    <row r="237" spans="1:65" s="2" customFormat="1" ht="21.75" customHeight="1">
      <c r="A237" s="32"/>
      <c r="B237" s="33"/>
      <c r="C237" s="196" t="s">
        <v>350</v>
      </c>
      <c r="D237" s="196" t="s">
        <v>121</v>
      </c>
      <c r="E237" s="197" t="s">
        <v>351</v>
      </c>
      <c r="F237" s="198" t="s">
        <v>352</v>
      </c>
      <c r="G237" s="199" t="s">
        <v>124</v>
      </c>
      <c r="H237" s="200">
        <v>1</v>
      </c>
      <c r="I237" s="201"/>
      <c r="J237" s="202">
        <f>ROUND(I237*H237,2)</f>
        <v>0</v>
      </c>
      <c r="K237" s="198" t="s">
        <v>125</v>
      </c>
      <c r="L237" s="37"/>
      <c r="M237" s="203" t="s">
        <v>1</v>
      </c>
      <c r="N237" s="204" t="s">
        <v>43</v>
      </c>
      <c r="O237" s="69"/>
      <c r="P237" s="205">
        <f>O237*H237</f>
        <v>0</v>
      </c>
      <c r="Q237" s="205">
        <v>0</v>
      </c>
      <c r="R237" s="205">
        <f>Q237*H237</f>
        <v>0</v>
      </c>
      <c r="S237" s="205">
        <v>0.24</v>
      </c>
      <c r="T237" s="206">
        <f>S237*H237</f>
        <v>0.24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07" t="s">
        <v>126</v>
      </c>
      <c r="AT237" s="207" t="s">
        <v>121</v>
      </c>
      <c r="AU237" s="207" t="s">
        <v>127</v>
      </c>
      <c r="AY237" s="15" t="s">
        <v>115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5" t="s">
        <v>21</v>
      </c>
      <c r="BK237" s="208">
        <f>ROUND(I237*H237,2)</f>
        <v>0</v>
      </c>
      <c r="BL237" s="15" t="s">
        <v>126</v>
      </c>
      <c r="BM237" s="207" t="s">
        <v>353</v>
      </c>
    </row>
    <row r="238" spans="1:65" s="2" customFormat="1" ht="27">
      <c r="A238" s="32"/>
      <c r="B238" s="33"/>
      <c r="C238" s="34"/>
      <c r="D238" s="209" t="s">
        <v>129</v>
      </c>
      <c r="E238" s="34"/>
      <c r="F238" s="210" t="s">
        <v>354</v>
      </c>
      <c r="G238" s="34"/>
      <c r="H238" s="34"/>
      <c r="I238" s="108"/>
      <c r="J238" s="34"/>
      <c r="K238" s="34"/>
      <c r="L238" s="37"/>
      <c r="M238" s="211"/>
      <c r="N238" s="212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5" t="s">
        <v>129</v>
      </c>
      <c r="AU238" s="15" t="s">
        <v>127</v>
      </c>
    </row>
    <row r="239" spans="1:65" s="2" customFormat="1" ht="21.75" customHeight="1">
      <c r="A239" s="32"/>
      <c r="B239" s="33"/>
      <c r="C239" s="196" t="s">
        <v>355</v>
      </c>
      <c r="D239" s="196" t="s">
        <v>121</v>
      </c>
      <c r="E239" s="197" t="s">
        <v>356</v>
      </c>
      <c r="F239" s="198" t="s">
        <v>357</v>
      </c>
      <c r="G239" s="199" t="s">
        <v>139</v>
      </c>
      <c r="H239" s="200">
        <v>1</v>
      </c>
      <c r="I239" s="201"/>
      <c r="J239" s="202">
        <f>ROUND(I239*H239,2)</f>
        <v>0</v>
      </c>
      <c r="K239" s="198" t="s">
        <v>125</v>
      </c>
      <c r="L239" s="37"/>
      <c r="M239" s="203" t="s">
        <v>1</v>
      </c>
      <c r="N239" s="204" t="s">
        <v>43</v>
      </c>
      <c r="O239" s="69"/>
      <c r="P239" s="205">
        <f>O239*H239</f>
        <v>0</v>
      </c>
      <c r="Q239" s="205">
        <v>0.13096479999999999</v>
      </c>
      <c r="R239" s="205">
        <f>Q239*H239</f>
        <v>0.13096479999999999</v>
      </c>
      <c r="S239" s="205">
        <v>0</v>
      </c>
      <c r="T239" s="206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07" t="s">
        <v>126</v>
      </c>
      <c r="AT239" s="207" t="s">
        <v>121</v>
      </c>
      <c r="AU239" s="207" t="s">
        <v>127</v>
      </c>
      <c r="AY239" s="15" t="s">
        <v>115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5" t="s">
        <v>21</v>
      </c>
      <c r="BK239" s="208">
        <f>ROUND(I239*H239,2)</f>
        <v>0</v>
      </c>
      <c r="BL239" s="15" t="s">
        <v>126</v>
      </c>
      <c r="BM239" s="207" t="s">
        <v>358</v>
      </c>
    </row>
    <row r="240" spans="1:65" s="2" customFormat="1" ht="27">
      <c r="A240" s="32"/>
      <c r="B240" s="33"/>
      <c r="C240" s="34"/>
      <c r="D240" s="209" t="s">
        <v>129</v>
      </c>
      <c r="E240" s="34"/>
      <c r="F240" s="210" t="s">
        <v>359</v>
      </c>
      <c r="G240" s="34"/>
      <c r="H240" s="34"/>
      <c r="I240" s="108"/>
      <c r="J240" s="34"/>
      <c r="K240" s="34"/>
      <c r="L240" s="37"/>
      <c r="M240" s="211"/>
      <c r="N240" s="212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5" t="s">
        <v>129</v>
      </c>
      <c r="AU240" s="15" t="s">
        <v>127</v>
      </c>
    </row>
    <row r="241" spans="1:65" s="2" customFormat="1" ht="16.5" customHeight="1">
      <c r="A241" s="32"/>
      <c r="B241" s="33"/>
      <c r="C241" s="213" t="s">
        <v>360</v>
      </c>
      <c r="D241" s="213" t="s">
        <v>342</v>
      </c>
      <c r="E241" s="214" t="s">
        <v>361</v>
      </c>
      <c r="F241" s="215" t="s">
        <v>362</v>
      </c>
      <c r="G241" s="216" t="s">
        <v>139</v>
      </c>
      <c r="H241" s="217">
        <v>1</v>
      </c>
      <c r="I241" s="218"/>
      <c r="J241" s="219">
        <f>ROUND(I241*H241,2)</f>
        <v>0</v>
      </c>
      <c r="K241" s="215" t="s">
        <v>125</v>
      </c>
      <c r="L241" s="220"/>
      <c r="M241" s="221" t="s">
        <v>1</v>
      </c>
      <c r="N241" s="222" t="s">
        <v>43</v>
      </c>
      <c r="O241" s="69"/>
      <c r="P241" s="205">
        <f>O241*H241</f>
        <v>0</v>
      </c>
      <c r="Q241" s="205">
        <v>0.13131999999999999</v>
      </c>
      <c r="R241" s="205">
        <f>Q241*H241</f>
        <v>0.13131999999999999</v>
      </c>
      <c r="S241" s="205">
        <v>0</v>
      </c>
      <c r="T241" s="206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07" t="s">
        <v>160</v>
      </c>
      <c r="AT241" s="207" t="s">
        <v>342</v>
      </c>
      <c r="AU241" s="207" t="s">
        <v>127</v>
      </c>
      <c r="AY241" s="15" t="s">
        <v>115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5" t="s">
        <v>21</v>
      </c>
      <c r="BK241" s="208">
        <f>ROUND(I241*H241,2)</f>
        <v>0</v>
      </c>
      <c r="BL241" s="15" t="s">
        <v>126</v>
      </c>
      <c r="BM241" s="207" t="s">
        <v>363</v>
      </c>
    </row>
    <row r="242" spans="1:65" s="2" customFormat="1" ht="11.25">
      <c r="A242" s="32"/>
      <c r="B242" s="33"/>
      <c r="C242" s="34"/>
      <c r="D242" s="209" t="s">
        <v>129</v>
      </c>
      <c r="E242" s="34"/>
      <c r="F242" s="210" t="s">
        <v>364</v>
      </c>
      <c r="G242" s="34"/>
      <c r="H242" s="34"/>
      <c r="I242" s="108"/>
      <c r="J242" s="34"/>
      <c r="K242" s="34"/>
      <c r="L242" s="37"/>
      <c r="M242" s="211"/>
      <c r="N242" s="212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5" t="s">
        <v>129</v>
      </c>
      <c r="AU242" s="15" t="s">
        <v>127</v>
      </c>
    </row>
    <row r="243" spans="1:65" s="2" customFormat="1" ht="21.75" customHeight="1">
      <c r="A243" s="32"/>
      <c r="B243" s="33"/>
      <c r="C243" s="196" t="s">
        <v>365</v>
      </c>
      <c r="D243" s="196" t="s">
        <v>121</v>
      </c>
      <c r="E243" s="197" t="s">
        <v>366</v>
      </c>
      <c r="F243" s="198" t="s">
        <v>367</v>
      </c>
      <c r="G243" s="199" t="s">
        <v>139</v>
      </c>
      <c r="H243" s="200">
        <v>1</v>
      </c>
      <c r="I243" s="201"/>
      <c r="J243" s="202">
        <f>ROUND(I243*H243,2)</f>
        <v>0</v>
      </c>
      <c r="K243" s="198" t="s">
        <v>125</v>
      </c>
      <c r="L243" s="37"/>
      <c r="M243" s="203" t="s">
        <v>1</v>
      </c>
      <c r="N243" s="204" t="s">
        <v>43</v>
      </c>
      <c r="O243" s="69"/>
      <c r="P243" s="205">
        <f>O243*H243</f>
        <v>0</v>
      </c>
      <c r="Q243" s="205">
        <v>0</v>
      </c>
      <c r="R243" s="205">
        <f>Q243*H243</f>
        <v>0</v>
      </c>
      <c r="S243" s="205">
        <v>0.9</v>
      </c>
      <c r="T243" s="206">
        <f>S243*H243</f>
        <v>0.9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07" t="s">
        <v>126</v>
      </c>
      <c r="AT243" s="207" t="s">
        <v>121</v>
      </c>
      <c r="AU243" s="207" t="s">
        <v>127</v>
      </c>
      <c r="AY243" s="15" t="s">
        <v>115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5" t="s">
        <v>21</v>
      </c>
      <c r="BK243" s="208">
        <f>ROUND(I243*H243,2)</f>
        <v>0</v>
      </c>
      <c r="BL243" s="15" t="s">
        <v>126</v>
      </c>
      <c r="BM243" s="207" t="s">
        <v>368</v>
      </c>
    </row>
    <row r="244" spans="1:65" s="2" customFormat="1" ht="36">
      <c r="A244" s="32"/>
      <c r="B244" s="33"/>
      <c r="C244" s="34"/>
      <c r="D244" s="209" t="s">
        <v>129</v>
      </c>
      <c r="E244" s="34"/>
      <c r="F244" s="210" t="s">
        <v>369</v>
      </c>
      <c r="G244" s="34"/>
      <c r="H244" s="34"/>
      <c r="I244" s="108"/>
      <c r="J244" s="34"/>
      <c r="K244" s="34"/>
      <c r="L244" s="37"/>
      <c r="M244" s="211"/>
      <c r="N244" s="212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5" t="s">
        <v>129</v>
      </c>
      <c r="AU244" s="15" t="s">
        <v>127</v>
      </c>
    </row>
    <row r="245" spans="1:65" s="2" customFormat="1" ht="21.75" customHeight="1">
      <c r="A245" s="32"/>
      <c r="B245" s="33"/>
      <c r="C245" s="196" t="s">
        <v>370</v>
      </c>
      <c r="D245" s="196" t="s">
        <v>121</v>
      </c>
      <c r="E245" s="197" t="s">
        <v>371</v>
      </c>
      <c r="F245" s="198" t="s">
        <v>372</v>
      </c>
      <c r="G245" s="199" t="s">
        <v>197</v>
      </c>
      <c r="H245" s="200">
        <v>1</v>
      </c>
      <c r="I245" s="201"/>
      <c r="J245" s="202">
        <f>ROUND(I245*H245,2)</f>
        <v>0</v>
      </c>
      <c r="K245" s="198" t="s">
        <v>125</v>
      </c>
      <c r="L245" s="37"/>
      <c r="M245" s="203" t="s">
        <v>1</v>
      </c>
      <c r="N245" s="204" t="s">
        <v>43</v>
      </c>
      <c r="O245" s="69"/>
      <c r="P245" s="205">
        <f>O245*H245</f>
        <v>0</v>
      </c>
      <c r="Q245" s="205">
        <v>0.42368</v>
      </c>
      <c r="R245" s="205">
        <f>Q245*H245</f>
        <v>0.42368</v>
      </c>
      <c r="S245" s="205">
        <v>0</v>
      </c>
      <c r="T245" s="206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07" t="s">
        <v>126</v>
      </c>
      <c r="AT245" s="207" t="s">
        <v>121</v>
      </c>
      <c r="AU245" s="207" t="s">
        <v>127</v>
      </c>
      <c r="AY245" s="15" t="s">
        <v>115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5" t="s">
        <v>21</v>
      </c>
      <c r="BK245" s="208">
        <f>ROUND(I245*H245,2)</f>
        <v>0</v>
      </c>
      <c r="BL245" s="15" t="s">
        <v>126</v>
      </c>
      <c r="BM245" s="207" t="s">
        <v>373</v>
      </c>
    </row>
    <row r="246" spans="1:65" s="2" customFormat="1" ht="18">
      <c r="A246" s="32"/>
      <c r="B246" s="33"/>
      <c r="C246" s="34"/>
      <c r="D246" s="209" t="s">
        <v>129</v>
      </c>
      <c r="E246" s="34"/>
      <c r="F246" s="210" t="s">
        <v>374</v>
      </c>
      <c r="G246" s="34"/>
      <c r="H246" s="34"/>
      <c r="I246" s="108"/>
      <c r="J246" s="34"/>
      <c r="K246" s="34"/>
      <c r="L246" s="37"/>
      <c r="M246" s="211"/>
      <c r="N246" s="212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5" t="s">
        <v>129</v>
      </c>
      <c r="AU246" s="15" t="s">
        <v>127</v>
      </c>
    </row>
    <row r="247" spans="1:65" s="2" customFormat="1" ht="21.75" customHeight="1">
      <c r="A247" s="32"/>
      <c r="B247" s="33"/>
      <c r="C247" s="196" t="s">
        <v>375</v>
      </c>
      <c r="D247" s="196" t="s">
        <v>121</v>
      </c>
      <c r="E247" s="197" t="s">
        <v>376</v>
      </c>
      <c r="F247" s="198" t="s">
        <v>377</v>
      </c>
      <c r="G247" s="199" t="s">
        <v>197</v>
      </c>
      <c r="H247" s="200">
        <v>1</v>
      </c>
      <c r="I247" s="201"/>
      <c r="J247" s="202">
        <f>ROUND(I247*H247,2)</f>
        <v>0</v>
      </c>
      <c r="K247" s="198" t="s">
        <v>125</v>
      </c>
      <c r="L247" s="37"/>
      <c r="M247" s="203" t="s">
        <v>1</v>
      </c>
      <c r="N247" s="204" t="s">
        <v>43</v>
      </c>
      <c r="O247" s="69"/>
      <c r="P247" s="205">
        <f>O247*H247</f>
        <v>0</v>
      </c>
      <c r="Q247" s="205">
        <v>0.42080000000000001</v>
      </c>
      <c r="R247" s="205">
        <f>Q247*H247</f>
        <v>0.42080000000000001</v>
      </c>
      <c r="S247" s="205">
        <v>0</v>
      </c>
      <c r="T247" s="206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07" t="s">
        <v>126</v>
      </c>
      <c r="AT247" s="207" t="s">
        <v>121</v>
      </c>
      <c r="AU247" s="207" t="s">
        <v>127</v>
      </c>
      <c r="AY247" s="15" t="s">
        <v>115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5" t="s">
        <v>21</v>
      </c>
      <c r="BK247" s="208">
        <f>ROUND(I247*H247,2)</f>
        <v>0</v>
      </c>
      <c r="BL247" s="15" t="s">
        <v>126</v>
      </c>
      <c r="BM247" s="207" t="s">
        <v>378</v>
      </c>
    </row>
    <row r="248" spans="1:65" s="2" customFormat="1" ht="18">
      <c r="A248" s="32"/>
      <c r="B248" s="33"/>
      <c r="C248" s="34"/>
      <c r="D248" s="209" t="s">
        <v>129</v>
      </c>
      <c r="E248" s="34"/>
      <c r="F248" s="210" t="s">
        <v>379</v>
      </c>
      <c r="G248" s="34"/>
      <c r="H248" s="34"/>
      <c r="I248" s="108"/>
      <c r="J248" s="34"/>
      <c r="K248" s="34"/>
      <c r="L248" s="37"/>
      <c r="M248" s="211"/>
      <c r="N248" s="212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5" t="s">
        <v>129</v>
      </c>
      <c r="AU248" s="15" t="s">
        <v>127</v>
      </c>
    </row>
    <row r="249" spans="1:65" s="2" customFormat="1" ht="16.5" customHeight="1">
      <c r="A249" s="32"/>
      <c r="B249" s="33"/>
      <c r="C249" s="196" t="s">
        <v>380</v>
      </c>
      <c r="D249" s="196" t="s">
        <v>121</v>
      </c>
      <c r="E249" s="197" t="s">
        <v>161</v>
      </c>
      <c r="F249" s="198" t="s">
        <v>162</v>
      </c>
      <c r="G249" s="199" t="s">
        <v>124</v>
      </c>
      <c r="H249" s="200">
        <v>1</v>
      </c>
      <c r="I249" s="201"/>
      <c r="J249" s="202">
        <f>ROUND(I249*H249,2)</f>
        <v>0</v>
      </c>
      <c r="K249" s="198" t="s">
        <v>125</v>
      </c>
      <c r="L249" s="37"/>
      <c r="M249" s="203" t="s">
        <v>1</v>
      </c>
      <c r="N249" s="204" t="s">
        <v>43</v>
      </c>
      <c r="O249" s="69"/>
      <c r="P249" s="205">
        <f>O249*H249</f>
        <v>0</v>
      </c>
      <c r="Q249" s="205">
        <v>0</v>
      </c>
      <c r="R249" s="205">
        <f>Q249*H249</f>
        <v>0</v>
      </c>
      <c r="S249" s="205">
        <v>9.8000000000000004E-2</v>
      </c>
      <c r="T249" s="206">
        <f>S249*H249</f>
        <v>9.8000000000000004E-2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07" t="s">
        <v>126</v>
      </c>
      <c r="AT249" s="207" t="s">
        <v>121</v>
      </c>
      <c r="AU249" s="207" t="s">
        <v>127</v>
      </c>
      <c r="AY249" s="15" t="s">
        <v>115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5" t="s">
        <v>21</v>
      </c>
      <c r="BK249" s="208">
        <f>ROUND(I249*H249,2)</f>
        <v>0</v>
      </c>
      <c r="BL249" s="15" t="s">
        <v>126</v>
      </c>
      <c r="BM249" s="207" t="s">
        <v>381</v>
      </c>
    </row>
    <row r="250" spans="1:65" s="2" customFormat="1" ht="27">
      <c r="A250" s="32"/>
      <c r="B250" s="33"/>
      <c r="C250" s="34"/>
      <c r="D250" s="209" t="s">
        <v>129</v>
      </c>
      <c r="E250" s="34"/>
      <c r="F250" s="210" t="s">
        <v>164</v>
      </c>
      <c r="G250" s="34"/>
      <c r="H250" s="34"/>
      <c r="I250" s="108"/>
      <c r="J250" s="34"/>
      <c r="K250" s="34"/>
      <c r="L250" s="37"/>
      <c r="M250" s="211"/>
      <c r="N250" s="212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5" t="s">
        <v>129</v>
      </c>
      <c r="AU250" s="15" t="s">
        <v>127</v>
      </c>
    </row>
    <row r="251" spans="1:65" s="2" customFormat="1" ht="21.75" customHeight="1">
      <c r="A251" s="32"/>
      <c r="B251" s="33"/>
      <c r="C251" s="196" t="s">
        <v>382</v>
      </c>
      <c r="D251" s="196" t="s">
        <v>121</v>
      </c>
      <c r="E251" s="197" t="s">
        <v>258</v>
      </c>
      <c r="F251" s="198" t="s">
        <v>259</v>
      </c>
      <c r="G251" s="199" t="s">
        <v>244</v>
      </c>
      <c r="H251" s="200">
        <v>1</v>
      </c>
      <c r="I251" s="201"/>
      <c r="J251" s="202">
        <f>ROUND(I251*H251,2)</f>
        <v>0</v>
      </c>
      <c r="K251" s="198" t="s">
        <v>125</v>
      </c>
      <c r="L251" s="37"/>
      <c r="M251" s="203" t="s">
        <v>1</v>
      </c>
      <c r="N251" s="204" t="s">
        <v>43</v>
      </c>
      <c r="O251" s="69"/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07" t="s">
        <v>126</v>
      </c>
      <c r="AT251" s="207" t="s">
        <v>121</v>
      </c>
      <c r="AU251" s="207" t="s">
        <v>127</v>
      </c>
      <c r="AY251" s="15" t="s">
        <v>115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5" t="s">
        <v>21</v>
      </c>
      <c r="BK251" s="208">
        <f>ROUND(I251*H251,2)</f>
        <v>0</v>
      </c>
      <c r="BL251" s="15" t="s">
        <v>126</v>
      </c>
      <c r="BM251" s="207" t="s">
        <v>383</v>
      </c>
    </row>
    <row r="252" spans="1:65" s="2" customFormat="1" ht="27">
      <c r="A252" s="32"/>
      <c r="B252" s="33"/>
      <c r="C252" s="34"/>
      <c r="D252" s="209" t="s">
        <v>129</v>
      </c>
      <c r="E252" s="34"/>
      <c r="F252" s="210" t="s">
        <v>261</v>
      </c>
      <c r="G252" s="34"/>
      <c r="H252" s="34"/>
      <c r="I252" s="108"/>
      <c r="J252" s="34"/>
      <c r="K252" s="34"/>
      <c r="L252" s="37"/>
      <c r="M252" s="211"/>
      <c r="N252" s="212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5" t="s">
        <v>129</v>
      </c>
      <c r="AU252" s="15" t="s">
        <v>127</v>
      </c>
    </row>
    <row r="253" spans="1:65" s="2" customFormat="1" ht="21.75" customHeight="1">
      <c r="A253" s="32"/>
      <c r="B253" s="33"/>
      <c r="C253" s="196" t="s">
        <v>384</v>
      </c>
      <c r="D253" s="196" t="s">
        <v>121</v>
      </c>
      <c r="E253" s="197" t="s">
        <v>385</v>
      </c>
      <c r="F253" s="198" t="s">
        <v>386</v>
      </c>
      <c r="G253" s="199" t="s">
        <v>244</v>
      </c>
      <c r="H253" s="200">
        <v>1</v>
      </c>
      <c r="I253" s="201"/>
      <c r="J253" s="202">
        <f>ROUND(I253*H253,2)</f>
        <v>0</v>
      </c>
      <c r="K253" s="198" t="s">
        <v>125</v>
      </c>
      <c r="L253" s="37"/>
      <c r="M253" s="203" t="s">
        <v>1</v>
      </c>
      <c r="N253" s="204" t="s">
        <v>43</v>
      </c>
      <c r="O253" s="69"/>
      <c r="P253" s="205">
        <f>O253*H253</f>
        <v>0</v>
      </c>
      <c r="Q253" s="205">
        <v>0</v>
      </c>
      <c r="R253" s="205">
        <f>Q253*H253</f>
        <v>0</v>
      </c>
      <c r="S253" s="205">
        <v>2.2000000000000002</v>
      </c>
      <c r="T253" s="206">
        <f>S253*H253</f>
        <v>2.2000000000000002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07" t="s">
        <v>126</v>
      </c>
      <c r="AT253" s="207" t="s">
        <v>121</v>
      </c>
      <c r="AU253" s="207" t="s">
        <v>127</v>
      </c>
      <c r="AY253" s="15" t="s">
        <v>115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5" t="s">
        <v>21</v>
      </c>
      <c r="BK253" s="208">
        <f>ROUND(I253*H253,2)</f>
        <v>0</v>
      </c>
      <c r="BL253" s="15" t="s">
        <v>126</v>
      </c>
      <c r="BM253" s="207" t="s">
        <v>387</v>
      </c>
    </row>
    <row r="254" spans="1:65" s="2" customFormat="1" ht="18">
      <c r="A254" s="32"/>
      <c r="B254" s="33"/>
      <c r="C254" s="34"/>
      <c r="D254" s="209" t="s">
        <v>129</v>
      </c>
      <c r="E254" s="34"/>
      <c r="F254" s="210" t="s">
        <v>388</v>
      </c>
      <c r="G254" s="34"/>
      <c r="H254" s="34"/>
      <c r="I254" s="108"/>
      <c r="J254" s="34"/>
      <c r="K254" s="34"/>
      <c r="L254" s="37"/>
      <c r="M254" s="211"/>
      <c r="N254" s="212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5" t="s">
        <v>129</v>
      </c>
      <c r="AU254" s="15" t="s">
        <v>127</v>
      </c>
    </row>
    <row r="255" spans="1:65" s="2" customFormat="1" ht="21.75" customHeight="1">
      <c r="A255" s="32"/>
      <c r="B255" s="33"/>
      <c r="C255" s="196" t="s">
        <v>389</v>
      </c>
      <c r="D255" s="196" t="s">
        <v>121</v>
      </c>
      <c r="E255" s="197" t="s">
        <v>390</v>
      </c>
      <c r="F255" s="198" t="s">
        <v>391</v>
      </c>
      <c r="G255" s="199" t="s">
        <v>244</v>
      </c>
      <c r="H255" s="200">
        <v>1</v>
      </c>
      <c r="I255" s="201"/>
      <c r="J255" s="202">
        <f>ROUND(I255*H255,2)</f>
        <v>0</v>
      </c>
      <c r="K255" s="198" t="s">
        <v>125</v>
      </c>
      <c r="L255" s="37"/>
      <c r="M255" s="203" t="s">
        <v>1</v>
      </c>
      <c r="N255" s="204" t="s">
        <v>43</v>
      </c>
      <c r="O255" s="69"/>
      <c r="P255" s="205">
        <f>O255*H255</f>
        <v>0</v>
      </c>
      <c r="Q255" s="205">
        <v>0</v>
      </c>
      <c r="R255" s="205">
        <f>Q255*H255</f>
        <v>0</v>
      </c>
      <c r="S255" s="205">
        <v>0</v>
      </c>
      <c r="T255" s="206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07" t="s">
        <v>126</v>
      </c>
      <c r="AT255" s="207" t="s">
        <v>121</v>
      </c>
      <c r="AU255" s="207" t="s">
        <v>127</v>
      </c>
      <c r="AY255" s="15" t="s">
        <v>115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5" t="s">
        <v>21</v>
      </c>
      <c r="BK255" s="208">
        <f>ROUND(I255*H255,2)</f>
        <v>0</v>
      </c>
      <c r="BL255" s="15" t="s">
        <v>126</v>
      </c>
      <c r="BM255" s="207" t="s">
        <v>392</v>
      </c>
    </row>
    <row r="256" spans="1:65" s="2" customFormat="1" ht="18">
      <c r="A256" s="32"/>
      <c r="B256" s="33"/>
      <c r="C256" s="34"/>
      <c r="D256" s="209" t="s">
        <v>129</v>
      </c>
      <c r="E256" s="34"/>
      <c r="F256" s="210" t="s">
        <v>393</v>
      </c>
      <c r="G256" s="34"/>
      <c r="H256" s="34"/>
      <c r="I256" s="108"/>
      <c r="J256" s="34"/>
      <c r="K256" s="34"/>
      <c r="L256" s="37"/>
      <c r="M256" s="211"/>
      <c r="N256" s="212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5" t="s">
        <v>129</v>
      </c>
      <c r="AU256" s="15" t="s">
        <v>127</v>
      </c>
    </row>
    <row r="257" spans="1:65" s="2" customFormat="1" ht="21.75" customHeight="1">
      <c r="A257" s="32"/>
      <c r="B257" s="33"/>
      <c r="C257" s="196" t="s">
        <v>394</v>
      </c>
      <c r="D257" s="196" t="s">
        <v>121</v>
      </c>
      <c r="E257" s="197" t="s">
        <v>395</v>
      </c>
      <c r="F257" s="198" t="s">
        <v>396</v>
      </c>
      <c r="G257" s="199" t="s">
        <v>244</v>
      </c>
      <c r="H257" s="200">
        <v>1</v>
      </c>
      <c r="I257" s="201"/>
      <c r="J257" s="202">
        <f>ROUND(I257*H257,2)</f>
        <v>0</v>
      </c>
      <c r="K257" s="198" t="s">
        <v>125</v>
      </c>
      <c r="L257" s="37"/>
      <c r="M257" s="203" t="s">
        <v>1</v>
      </c>
      <c r="N257" s="204" t="s">
        <v>43</v>
      </c>
      <c r="O257" s="69"/>
      <c r="P257" s="205">
        <f>O257*H257</f>
        <v>0</v>
      </c>
      <c r="Q257" s="205">
        <v>0</v>
      </c>
      <c r="R257" s="205">
        <f>Q257*H257</f>
        <v>0</v>
      </c>
      <c r="S257" s="205">
        <v>0</v>
      </c>
      <c r="T257" s="206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07" t="s">
        <v>126</v>
      </c>
      <c r="AT257" s="207" t="s">
        <v>121</v>
      </c>
      <c r="AU257" s="207" t="s">
        <v>127</v>
      </c>
      <c r="AY257" s="15" t="s">
        <v>115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5" t="s">
        <v>21</v>
      </c>
      <c r="BK257" s="208">
        <f>ROUND(I257*H257,2)</f>
        <v>0</v>
      </c>
      <c r="BL257" s="15" t="s">
        <v>126</v>
      </c>
      <c r="BM257" s="207" t="s">
        <v>397</v>
      </c>
    </row>
    <row r="258" spans="1:65" s="2" customFormat="1" ht="18">
      <c r="A258" s="32"/>
      <c r="B258" s="33"/>
      <c r="C258" s="34"/>
      <c r="D258" s="209" t="s">
        <v>129</v>
      </c>
      <c r="E258" s="34"/>
      <c r="F258" s="210" t="s">
        <v>398</v>
      </c>
      <c r="G258" s="34"/>
      <c r="H258" s="34"/>
      <c r="I258" s="108"/>
      <c r="J258" s="34"/>
      <c r="K258" s="34"/>
      <c r="L258" s="37"/>
      <c r="M258" s="211"/>
      <c r="N258" s="212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5" t="s">
        <v>129</v>
      </c>
      <c r="AU258" s="15" t="s">
        <v>127</v>
      </c>
    </row>
    <row r="259" spans="1:65" s="2" customFormat="1" ht="21.75" customHeight="1">
      <c r="A259" s="32"/>
      <c r="B259" s="33"/>
      <c r="C259" s="196" t="s">
        <v>399</v>
      </c>
      <c r="D259" s="196" t="s">
        <v>121</v>
      </c>
      <c r="E259" s="197" t="s">
        <v>400</v>
      </c>
      <c r="F259" s="198" t="s">
        <v>401</v>
      </c>
      <c r="G259" s="199" t="s">
        <v>244</v>
      </c>
      <c r="H259" s="200">
        <v>1</v>
      </c>
      <c r="I259" s="201"/>
      <c r="J259" s="202">
        <f>ROUND(I259*H259,2)</f>
        <v>0</v>
      </c>
      <c r="K259" s="198" t="s">
        <v>125</v>
      </c>
      <c r="L259" s="37"/>
      <c r="M259" s="203" t="s">
        <v>1</v>
      </c>
      <c r="N259" s="204" t="s">
        <v>43</v>
      </c>
      <c r="O259" s="69"/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07" t="s">
        <v>126</v>
      </c>
      <c r="AT259" s="207" t="s">
        <v>121</v>
      </c>
      <c r="AU259" s="207" t="s">
        <v>127</v>
      </c>
      <c r="AY259" s="15" t="s">
        <v>115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5" t="s">
        <v>21</v>
      </c>
      <c r="BK259" s="208">
        <f>ROUND(I259*H259,2)</f>
        <v>0</v>
      </c>
      <c r="BL259" s="15" t="s">
        <v>126</v>
      </c>
      <c r="BM259" s="207" t="s">
        <v>402</v>
      </c>
    </row>
    <row r="260" spans="1:65" s="2" customFormat="1" ht="18">
      <c r="A260" s="32"/>
      <c r="B260" s="33"/>
      <c r="C260" s="34"/>
      <c r="D260" s="209" t="s">
        <v>129</v>
      </c>
      <c r="E260" s="34"/>
      <c r="F260" s="210" t="s">
        <v>403</v>
      </c>
      <c r="G260" s="34"/>
      <c r="H260" s="34"/>
      <c r="I260" s="108"/>
      <c r="J260" s="34"/>
      <c r="K260" s="34"/>
      <c r="L260" s="37"/>
      <c r="M260" s="211"/>
      <c r="N260" s="212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5" t="s">
        <v>129</v>
      </c>
      <c r="AU260" s="15" t="s">
        <v>127</v>
      </c>
    </row>
    <row r="261" spans="1:65" s="2" customFormat="1" ht="21.75" customHeight="1">
      <c r="A261" s="32"/>
      <c r="B261" s="33"/>
      <c r="C261" s="196" t="s">
        <v>404</v>
      </c>
      <c r="D261" s="196" t="s">
        <v>121</v>
      </c>
      <c r="E261" s="197" t="s">
        <v>405</v>
      </c>
      <c r="F261" s="198" t="s">
        <v>406</v>
      </c>
      <c r="G261" s="199" t="s">
        <v>244</v>
      </c>
      <c r="H261" s="200">
        <v>1</v>
      </c>
      <c r="I261" s="201"/>
      <c r="J261" s="202">
        <f>ROUND(I261*H261,2)</f>
        <v>0</v>
      </c>
      <c r="K261" s="198" t="s">
        <v>125</v>
      </c>
      <c r="L261" s="37"/>
      <c r="M261" s="203" t="s">
        <v>1</v>
      </c>
      <c r="N261" s="204" t="s">
        <v>43</v>
      </c>
      <c r="O261" s="69"/>
      <c r="P261" s="205">
        <f>O261*H261</f>
        <v>0</v>
      </c>
      <c r="Q261" s="205">
        <v>0</v>
      </c>
      <c r="R261" s="205">
        <f>Q261*H261</f>
        <v>0</v>
      </c>
      <c r="S261" s="205">
        <v>0</v>
      </c>
      <c r="T261" s="206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07" t="s">
        <v>126</v>
      </c>
      <c r="AT261" s="207" t="s">
        <v>121</v>
      </c>
      <c r="AU261" s="207" t="s">
        <v>127</v>
      </c>
      <c r="AY261" s="15" t="s">
        <v>115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5" t="s">
        <v>21</v>
      </c>
      <c r="BK261" s="208">
        <f>ROUND(I261*H261,2)</f>
        <v>0</v>
      </c>
      <c r="BL261" s="15" t="s">
        <v>126</v>
      </c>
      <c r="BM261" s="207" t="s">
        <v>407</v>
      </c>
    </row>
    <row r="262" spans="1:65" s="2" customFormat="1" ht="27">
      <c r="A262" s="32"/>
      <c r="B262" s="33"/>
      <c r="C262" s="34"/>
      <c r="D262" s="209" t="s">
        <v>129</v>
      </c>
      <c r="E262" s="34"/>
      <c r="F262" s="210" t="s">
        <v>408</v>
      </c>
      <c r="G262" s="34"/>
      <c r="H262" s="34"/>
      <c r="I262" s="108"/>
      <c r="J262" s="34"/>
      <c r="K262" s="34"/>
      <c r="L262" s="37"/>
      <c r="M262" s="211"/>
      <c r="N262" s="212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5" t="s">
        <v>129</v>
      </c>
      <c r="AU262" s="15" t="s">
        <v>127</v>
      </c>
    </row>
    <row r="263" spans="1:65" s="2" customFormat="1" ht="21.75" customHeight="1">
      <c r="A263" s="32"/>
      <c r="B263" s="33"/>
      <c r="C263" s="196" t="s">
        <v>409</v>
      </c>
      <c r="D263" s="196" t="s">
        <v>121</v>
      </c>
      <c r="E263" s="197" t="s">
        <v>410</v>
      </c>
      <c r="F263" s="198" t="s">
        <v>411</v>
      </c>
      <c r="G263" s="199" t="s">
        <v>244</v>
      </c>
      <c r="H263" s="200">
        <v>1</v>
      </c>
      <c r="I263" s="201"/>
      <c r="J263" s="202">
        <f>ROUND(I263*H263,2)</f>
        <v>0</v>
      </c>
      <c r="K263" s="198" t="s">
        <v>125</v>
      </c>
      <c r="L263" s="37"/>
      <c r="M263" s="203" t="s">
        <v>1</v>
      </c>
      <c r="N263" s="204" t="s">
        <v>43</v>
      </c>
      <c r="O263" s="69"/>
      <c r="P263" s="205">
        <f>O263*H263</f>
        <v>0</v>
      </c>
      <c r="Q263" s="205">
        <v>0</v>
      </c>
      <c r="R263" s="205">
        <f>Q263*H263</f>
        <v>0</v>
      </c>
      <c r="S263" s="205">
        <v>0</v>
      </c>
      <c r="T263" s="206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07" t="s">
        <v>126</v>
      </c>
      <c r="AT263" s="207" t="s">
        <v>121</v>
      </c>
      <c r="AU263" s="207" t="s">
        <v>127</v>
      </c>
      <c r="AY263" s="15" t="s">
        <v>115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5" t="s">
        <v>21</v>
      </c>
      <c r="BK263" s="208">
        <f>ROUND(I263*H263,2)</f>
        <v>0</v>
      </c>
      <c r="BL263" s="15" t="s">
        <v>126</v>
      </c>
      <c r="BM263" s="207" t="s">
        <v>412</v>
      </c>
    </row>
    <row r="264" spans="1:65" s="2" customFormat="1" ht="27">
      <c r="A264" s="32"/>
      <c r="B264" s="33"/>
      <c r="C264" s="34"/>
      <c r="D264" s="209" t="s">
        <v>129</v>
      </c>
      <c r="E264" s="34"/>
      <c r="F264" s="210" t="s">
        <v>413</v>
      </c>
      <c r="G264" s="34"/>
      <c r="H264" s="34"/>
      <c r="I264" s="108"/>
      <c r="J264" s="34"/>
      <c r="K264" s="34"/>
      <c r="L264" s="37"/>
      <c r="M264" s="211"/>
      <c r="N264" s="212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5" t="s">
        <v>129</v>
      </c>
      <c r="AU264" s="15" t="s">
        <v>127</v>
      </c>
    </row>
    <row r="265" spans="1:65" s="2" customFormat="1" ht="21.75" customHeight="1">
      <c r="A265" s="32"/>
      <c r="B265" s="33"/>
      <c r="C265" s="196" t="s">
        <v>414</v>
      </c>
      <c r="D265" s="196" t="s">
        <v>121</v>
      </c>
      <c r="E265" s="197" t="s">
        <v>415</v>
      </c>
      <c r="F265" s="198" t="s">
        <v>416</v>
      </c>
      <c r="G265" s="199" t="s">
        <v>139</v>
      </c>
      <c r="H265" s="200">
        <v>1</v>
      </c>
      <c r="I265" s="201"/>
      <c r="J265" s="202">
        <f>ROUND(I265*H265,2)</f>
        <v>0</v>
      </c>
      <c r="K265" s="198" t="s">
        <v>125</v>
      </c>
      <c r="L265" s="37"/>
      <c r="M265" s="203" t="s">
        <v>1</v>
      </c>
      <c r="N265" s="204" t="s">
        <v>43</v>
      </c>
      <c r="O265" s="69"/>
      <c r="P265" s="205">
        <f>O265*H265</f>
        <v>0</v>
      </c>
      <c r="Q265" s="205">
        <v>2.7409999999999999E-3</v>
      </c>
      <c r="R265" s="205">
        <f>Q265*H265</f>
        <v>2.7409999999999999E-3</v>
      </c>
      <c r="S265" s="205">
        <v>0</v>
      </c>
      <c r="T265" s="206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07" t="s">
        <v>126</v>
      </c>
      <c r="AT265" s="207" t="s">
        <v>121</v>
      </c>
      <c r="AU265" s="207" t="s">
        <v>127</v>
      </c>
      <c r="AY265" s="15" t="s">
        <v>115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15" t="s">
        <v>21</v>
      </c>
      <c r="BK265" s="208">
        <f>ROUND(I265*H265,2)</f>
        <v>0</v>
      </c>
      <c r="BL265" s="15" t="s">
        <v>126</v>
      </c>
      <c r="BM265" s="207" t="s">
        <v>417</v>
      </c>
    </row>
    <row r="266" spans="1:65" s="2" customFormat="1" ht="18">
      <c r="A266" s="32"/>
      <c r="B266" s="33"/>
      <c r="C266" s="34"/>
      <c r="D266" s="209" t="s">
        <v>129</v>
      </c>
      <c r="E266" s="34"/>
      <c r="F266" s="210" t="s">
        <v>418</v>
      </c>
      <c r="G266" s="34"/>
      <c r="H266" s="34"/>
      <c r="I266" s="108"/>
      <c r="J266" s="34"/>
      <c r="K266" s="34"/>
      <c r="L266" s="37"/>
      <c r="M266" s="211"/>
      <c r="N266" s="212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5" t="s">
        <v>129</v>
      </c>
      <c r="AU266" s="15" t="s">
        <v>127</v>
      </c>
    </row>
    <row r="267" spans="1:65" s="2" customFormat="1" ht="16.5" customHeight="1">
      <c r="A267" s="32"/>
      <c r="B267" s="33"/>
      <c r="C267" s="196" t="s">
        <v>419</v>
      </c>
      <c r="D267" s="196" t="s">
        <v>121</v>
      </c>
      <c r="E267" s="197" t="s">
        <v>180</v>
      </c>
      <c r="F267" s="198" t="s">
        <v>181</v>
      </c>
      <c r="G267" s="199" t="s">
        <v>182</v>
      </c>
      <c r="H267" s="200">
        <v>1</v>
      </c>
      <c r="I267" s="201"/>
      <c r="J267" s="202">
        <f>ROUND(I267*H267,2)</f>
        <v>0</v>
      </c>
      <c r="K267" s="198" t="s">
        <v>125</v>
      </c>
      <c r="L267" s="37"/>
      <c r="M267" s="203" t="s">
        <v>1</v>
      </c>
      <c r="N267" s="204" t="s">
        <v>43</v>
      </c>
      <c r="O267" s="69"/>
      <c r="P267" s="205">
        <f>O267*H267</f>
        <v>0</v>
      </c>
      <c r="Q267" s="205">
        <v>0</v>
      </c>
      <c r="R267" s="205">
        <f>Q267*H267</f>
        <v>0</v>
      </c>
      <c r="S267" s="205">
        <v>0</v>
      </c>
      <c r="T267" s="206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07" t="s">
        <v>126</v>
      </c>
      <c r="AT267" s="207" t="s">
        <v>121</v>
      </c>
      <c r="AU267" s="207" t="s">
        <v>127</v>
      </c>
      <c r="AY267" s="15" t="s">
        <v>115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5" t="s">
        <v>21</v>
      </c>
      <c r="BK267" s="208">
        <f>ROUND(I267*H267,2)</f>
        <v>0</v>
      </c>
      <c r="BL267" s="15" t="s">
        <v>126</v>
      </c>
      <c r="BM267" s="207" t="s">
        <v>420</v>
      </c>
    </row>
    <row r="268" spans="1:65" s="2" customFormat="1" ht="18">
      <c r="A268" s="32"/>
      <c r="B268" s="33"/>
      <c r="C268" s="34"/>
      <c r="D268" s="209" t="s">
        <v>129</v>
      </c>
      <c r="E268" s="34"/>
      <c r="F268" s="210" t="s">
        <v>184</v>
      </c>
      <c r="G268" s="34"/>
      <c r="H268" s="34"/>
      <c r="I268" s="108"/>
      <c r="J268" s="34"/>
      <c r="K268" s="34"/>
      <c r="L268" s="37"/>
      <c r="M268" s="211"/>
      <c r="N268" s="212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5" t="s">
        <v>129</v>
      </c>
      <c r="AU268" s="15" t="s">
        <v>127</v>
      </c>
    </row>
    <row r="269" spans="1:65" s="2" customFormat="1" ht="21.75" customHeight="1">
      <c r="A269" s="32"/>
      <c r="B269" s="33"/>
      <c r="C269" s="196" t="s">
        <v>421</v>
      </c>
      <c r="D269" s="196" t="s">
        <v>121</v>
      </c>
      <c r="E269" s="197" t="s">
        <v>186</v>
      </c>
      <c r="F269" s="198" t="s">
        <v>187</v>
      </c>
      <c r="G269" s="199" t="s">
        <v>182</v>
      </c>
      <c r="H269" s="200">
        <v>1</v>
      </c>
      <c r="I269" s="201"/>
      <c r="J269" s="202">
        <f>ROUND(I269*H269,2)</f>
        <v>0</v>
      </c>
      <c r="K269" s="198" t="s">
        <v>125</v>
      </c>
      <c r="L269" s="37"/>
      <c r="M269" s="203" t="s">
        <v>1</v>
      </c>
      <c r="N269" s="204" t="s">
        <v>43</v>
      </c>
      <c r="O269" s="69"/>
      <c r="P269" s="205">
        <f>O269*H269</f>
        <v>0</v>
      </c>
      <c r="Q269" s="205">
        <v>0</v>
      </c>
      <c r="R269" s="205">
        <f>Q269*H269</f>
        <v>0</v>
      </c>
      <c r="S269" s="205">
        <v>0</v>
      </c>
      <c r="T269" s="206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07" t="s">
        <v>126</v>
      </c>
      <c r="AT269" s="207" t="s">
        <v>121</v>
      </c>
      <c r="AU269" s="207" t="s">
        <v>127</v>
      </c>
      <c r="AY269" s="15" t="s">
        <v>115</v>
      </c>
      <c r="BE269" s="208">
        <f>IF(N269="základní",J269,0)</f>
        <v>0</v>
      </c>
      <c r="BF269" s="208">
        <f>IF(N269="snížená",J269,0)</f>
        <v>0</v>
      </c>
      <c r="BG269" s="208">
        <f>IF(N269="zákl. přenesená",J269,0)</f>
        <v>0</v>
      </c>
      <c r="BH269" s="208">
        <f>IF(N269="sníž. přenesená",J269,0)</f>
        <v>0</v>
      </c>
      <c r="BI269" s="208">
        <f>IF(N269="nulová",J269,0)</f>
        <v>0</v>
      </c>
      <c r="BJ269" s="15" t="s">
        <v>21</v>
      </c>
      <c r="BK269" s="208">
        <f>ROUND(I269*H269,2)</f>
        <v>0</v>
      </c>
      <c r="BL269" s="15" t="s">
        <v>126</v>
      </c>
      <c r="BM269" s="207" t="s">
        <v>422</v>
      </c>
    </row>
    <row r="270" spans="1:65" s="2" customFormat="1" ht="27">
      <c r="A270" s="32"/>
      <c r="B270" s="33"/>
      <c r="C270" s="34"/>
      <c r="D270" s="209" t="s">
        <v>129</v>
      </c>
      <c r="E270" s="34"/>
      <c r="F270" s="210" t="s">
        <v>189</v>
      </c>
      <c r="G270" s="34"/>
      <c r="H270" s="34"/>
      <c r="I270" s="108"/>
      <c r="J270" s="34"/>
      <c r="K270" s="34"/>
      <c r="L270" s="37"/>
      <c r="M270" s="211"/>
      <c r="N270" s="212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5" t="s">
        <v>129</v>
      </c>
      <c r="AU270" s="15" t="s">
        <v>127</v>
      </c>
    </row>
    <row r="271" spans="1:65" s="2" customFormat="1" ht="21.75" customHeight="1">
      <c r="A271" s="32"/>
      <c r="B271" s="33"/>
      <c r="C271" s="196" t="s">
        <v>423</v>
      </c>
      <c r="D271" s="196" t="s">
        <v>121</v>
      </c>
      <c r="E271" s="197" t="s">
        <v>424</v>
      </c>
      <c r="F271" s="198" t="s">
        <v>425</v>
      </c>
      <c r="G271" s="199" t="s">
        <v>182</v>
      </c>
      <c r="H271" s="200">
        <v>1</v>
      </c>
      <c r="I271" s="201"/>
      <c r="J271" s="202">
        <f>ROUND(I271*H271,2)</f>
        <v>0</v>
      </c>
      <c r="K271" s="198" t="s">
        <v>125</v>
      </c>
      <c r="L271" s="37"/>
      <c r="M271" s="203" t="s">
        <v>1</v>
      </c>
      <c r="N271" s="204" t="s">
        <v>43</v>
      </c>
      <c r="O271" s="69"/>
      <c r="P271" s="205">
        <f>O271*H271</f>
        <v>0</v>
      </c>
      <c r="Q271" s="205">
        <v>0</v>
      </c>
      <c r="R271" s="205">
        <f>Q271*H271</f>
        <v>0</v>
      </c>
      <c r="S271" s="205">
        <v>0</v>
      </c>
      <c r="T271" s="206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07" t="s">
        <v>126</v>
      </c>
      <c r="AT271" s="207" t="s">
        <v>121</v>
      </c>
      <c r="AU271" s="207" t="s">
        <v>127</v>
      </c>
      <c r="AY271" s="15" t="s">
        <v>115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5" t="s">
        <v>21</v>
      </c>
      <c r="BK271" s="208">
        <f>ROUND(I271*H271,2)</f>
        <v>0</v>
      </c>
      <c r="BL271" s="15" t="s">
        <v>126</v>
      </c>
      <c r="BM271" s="207" t="s">
        <v>426</v>
      </c>
    </row>
    <row r="272" spans="1:65" s="2" customFormat="1" ht="27">
      <c r="A272" s="32"/>
      <c r="B272" s="33"/>
      <c r="C272" s="34"/>
      <c r="D272" s="209" t="s">
        <v>129</v>
      </c>
      <c r="E272" s="34"/>
      <c r="F272" s="210" t="s">
        <v>427</v>
      </c>
      <c r="G272" s="34"/>
      <c r="H272" s="34"/>
      <c r="I272" s="108"/>
      <c r="J272" s="34"/>
      <c r="K272" s="34"/>
      <c r="L272" s="37"/>
      <c r="M272" s="211"/>
      <c r="N272" s="212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5" t="s">
        <v>129</v>
      </c>
      <c r="AU272" s="15" t="s">
        <v>127</v>
      </c>
    </row>
    <row r="273" spans="1:65" s="2" customFormat="1" ht="21.75" customHeight="1">
      <c r="A273" s="32"/>
      <c r="B273" s="33"/>
      <c r="C273" s="196" t="s">
        <v>428</v>
      </c>
      <c r="D273" s="196" t="s">
        <v>121</v>
      </c>
      <c r="E273" s="197" t="s">
        <v>429</v>
      </c>
      <c r="F273" s="198" t="s">
        <v>430</v>
      </c>
      <c r="G273" s="199" t="s">
        <v>124</v>
      </c>
      <c r="H273" s="200">
        <v>1</v>
      </c>
      <c r="I273" s="201"/>
      <c r="J273" s="202">
        <f>ROUND(I273*H273,2)</f>
        <v>0</v>
      </c>
      <c r="K273" s="198" t="s">
        <v>125</v>
      </c>
      <c r="L273" s="37"/>
      <c r="M273" s="203" t="s">
        <v>1</v>
      </c>
      <c r="N273" s="204" t="s">
        <v>43</v>
      </c>
      <c r="O273" s="69"/>
      <c r="P273" s="205">
        <f>O273*H273</f>
        <v>0</v>
      </c>
      <c r="Q273" s="205">
        <v>0.38624999999999998</v>
      </c>
      <c r="R273" s="205">
        <f>Q273*H273</f>
        <v>0.38624999999999998</v>
      </c>
      <c r="S273" s="205">
        <v>0</v>
      </c>
      <c r="T273" s="206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07" t="s">
        <v>126</v>
      </c>
      <c r="AT273" s="207" t="s">
        <v>121</v>
      </c>
      <c r="AU273" s="207" t="s">
        <v>127</v>
      </c>
      <c r="AY273" s="15" t="s">
        <v>115</v>
      </c>
      <c r="BE273" s="208">
        <f>IF(N273="základní",J273,0)</f>
        <v>0</v>
      </c>
      <c r="BF273" s="208">
        <f>IF(N273="snížená",J273,0)</f>
        <v>0</v>
      </c>
      <c r="BG273" s="208">
        <f>IF(N273="zákl. přenesená",J273,0)</f>
        <v>0</v>
      </c>
      <c r="BH273" s="208">
        <f>IF(N273="sníž. přenesená",J273,0)</f>
        <v>0</v>
      </c>
      <c r="BI273" s="208">
        <f>IF(N273="nulová",J273,0)</f>
        <v>0</v>
      </c>
      <c r="BJ273" s="15" t="s">
        <v>21</v>
      </c>
      <c r="BK273" s="208">
        <f>ROUND(I273*H273,2)</f>
        <v>0</v>
      </c>
      <c r="BL273" s="15" t="s">
        <v>126</v>
      </c>
      <c r="BM273" s="207" t="s">
        <v>431</v>
      </c>
    </row>
    <row r="274" spans="1:65" s="2" customFormat="1" ht="18">
      <c r="A274" s="32"/>
      <c r="B274" s="33"/>
      <c r="C274" s="34"/>
      <c r="D274" s="209" t="s">
        <v>129</v>
      </c>
      <c r="E274" s="34"/>
      <c r="F274" s="210" t="s">
        <v>432</v>
      </c>
      <c r="G274" s="34"/>
      <c r="H274" s="34"/>
      <c r="I274" s="108"/>
      <c r="J274" s="34"/>
      <c r="K274" s="34"/>
      <c r="L274" s="37"/>
      <c r="M274" s="211"/>
      <c r="N274" s="212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5" t="s">
        <v>129</v>
      </c>
      <c r="AU274" s="15" t="s">
        <v>127</v>
      </c>
    </row>
    <row r="275" spans="1:65" s="2" customFormat="1" ht="21.75" customHeight="1">
      <c r="A275" s="32"/>
      <c r="B275" s="33"/>
      <c r="C275" s="196" t="s">
        <v>433</v>
      </c>
      <c r="D275" s="196" t="s">
        <v>121</v>
      </c>
      <c r="E275" s="197" t="s">
        <v>434</v>
      </c>
      <c r="F275" s="198" t="s">
        <v>435</v>
      </c>
      <c r="G275" s="199" t="s">
        <v>124</v>
      </c>
      <c r="H275" s="200">
        <v>1</v>
      </c>
      <c r="I275" s="201"/>
      <c r="J275" s="202">
        <f>ROUND(I275*H275,2)</f>
        <v>0</v>
      </c>
      <c r="K275" s="198" t="s">
        <v>125</v>
      </c>
      <c r="L275" s="37"/>
      <c r="M275" s="203" t="s">
        <v>1</v>
      </c>
      <c r="N275" s="204" t="s">
        <v>43</v>
      </c>
      <c r="O275" s="69"/>
      <c r="P275" s="205">
        <f>O275*H275</f>
        <v>0</v>
      </c>
      <c r="Q275" s="205">
        <v>0</v>
      </c>
      <c r="R275" s="205">
        <f>Q275*H275</f>
        <v>0</v>
      </c>
      <c r="S275" s="205">
        <v>0</v>
      </c>
      <c r="T275" s="206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07" t="s">
        <v>126</v>
      </c>
      <c r="AT275" s="207" t="s">
        <v>121</v>
      </c>
      <c r="AU275" s="207" t="s">
        <v>127</v>
      </c>
      <c r="AY275" s="15" t="s">
        <v>115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5" t="s">
        <v>21</v>
      </c>
      <c r="BK275" s="208">
        <f>ROUND(I275*H275,2)</f>
        <v>0</v>
      </c>
      <c r="BL275" s="15" t="s">
        <v>126</v>
      </c>
      <c r="BM275" s="207" t="s">
        <v>436</v>
      </c>
    </row>
    <row r="276" spans="1:65" s="2" customFormat="1" ht="18">
      <c r="A276" s="32"/>
      <c r="B276" s="33"/>
      <c r="C276" s="34"/>
      <c r="D276" s="209" t="s">
        <v>129</v>
      </c>
      <c r="E276" s="34"/>
      <c r="F276" s="210" t="s">
        <v>437</v>
      </c>
      <c r="G276" s="34"/>
      <c r="H276" s="34"/>
      <c r="I276" s="108"/>
      <c r="J276" s="34"/>
      <c r="K276" s="34"/>
      <c r="L276" s="37"/>
      <c r="M276" s="211"/>
      <c r="N276" s="212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5" t="s">
        <v>129</v>
      </c>
      <c r="AU276" s="15" t="s">
        <v>127</v>
      </c>
    </row>
    <row r="277" spans="1:65" s="2" customFormat="1" ht="16.5" customHeight="1">
      <c r="A277" s="32"/>
      <c r="B277" s="33"/>
      <c r="C277" s="196" t="s">
        <v>438</v>
      </c>
      <c r="D277" s="196" t="s">
        <v>121</v>
      </c>
      <c r="E277" s="197" t="s">
        <v>439</v>
      </c>
      <c r="F277" s="198" t="s">
        <v>440</v>
      </c>
      <c r="G277" s="199" t="s">
        <v>124</v>
      </c>
      <c r="H277" s="200">
        <v>1</v>
      </c>
      <c r="I277" s="201"/>
      <c r="J277" s="202">
        <f>ROUND(I277*H277,2)</f>
        <v>0</v>
      </c>
      <c r="K277" s="198" t="s">
        <v>125</v>
      </c>
      <c r="L277" s="37"/>
      <c r="M277" s="203" t="s">
        <v>1</v>
      </c>
      <c r="N277" s="204" t="s">
        <v>43</v>
      </c>
      <c r="O277" s="69"/>
      <c r="P277" s="205">
        <f>O277*H277</f>
        <v>0</v>
      </c>
      <c r="Q277" s="205">
        <v>0.36834</v>
      </c>
      <c r="R277" s="205">
        <f>Q277*H277</f>
        <v>0.36834</v>
      </c>
      <c r="S277" s="205">
        <v>0</v>
      </c>
      <c r="T277" s="206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07" t="s">
        <v>126</v>
      </c>
      <c r="AT277" s="207" t="s">
        <v>121</v>
      </c>
      <c r="AU277" s="207" t="s">
        <v>127</v>
      </c>
      <c r="AY277" s="15" t="s">
        <v>115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5" t="s">
        <v>21</v>
      </c>
      <c r="BK277" s="208">
        <f>ROUND(I277*H277,2)</f>
        <v>0</v>
      </c>
      <c r="BL277" s="15" t="s">
        <v>126</v>
      </c>
      <c r="BM277" s="207" t="s">
        <v>441</v>
      </c>
    </row>
    <row r="278" spans="1:65" s="2" customFormat="1" ht="18">
      <c r="A278" s="32"/>
      <c r="B278" s="33"/>
      <c r="C278" s="34"/>
      <c r="D278" s="209" t="s">
        <v>129</v>
      </c>
      <c r="E278" s="34"/>
      <c r="F278" s="210" t="s">
        <v>442</v>
      </c>
      <c r="G278" s="34"/>
      <c r="H278" s="34"/>
      <c r="I278" s="108"/>
      <c r="J278" s="34"/>
      <c r="K278" s="34"/>
      <c r="L278" s="37"/>
      <c r="M278" s="211"/>
      <c r="N278" s="212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5" t="s">
        <v>129</v>
      </c>
      <c r="AU278" s="15" t="s">
        <v>127</v>
      </c>
    </row>
    <row r="279" spans="1:65" s="2" customFormat="1" ht="21.75" customHeight="1">
      <c r="A279" s="32"/>
      <c r="B279" s="33"/>
      <c r="C279" s="196" t="s">
        <v>443</v>
      </c>
      <c r="D279" s="196" t="s">
        <v>121</v>
      </c>
      <c r="E279" s="197" t="s">
        <v>201</v>
      </c>
      <c r="F279" s="198" t="s">
        <v>202</v>
      </c>
      <c r="G279" s="199" t="s">
        <v>197</v>
      </c>
      <c r="H279" s="200">
        <v>1</v>
      </c>
      <c r="I279" s="201"/>
      <c r="J279" s="202">
        <f>ROUND(I279*H279,2)</f>
        <v>0</v>
      </c>
      <c r="K279" s="198" t="s">
        <v>125</v>
      </c>
      <c r="L279" s="37"/>
      <c r="M279" s="203" t="s">
        <v>1</v>
      </c>
      <c r="N279" s="204" t="s">
        <v>43</v>
      </c>
      <c r="O279" s="69"/>
      <c r="P279" s="205">
        <f>O279*H279</f>
        <v>0</v>
      </c>
      <c r="Q279" s="205">
        <v>1.6167899999999999</v>
      </c>
      <c r="R279" s="205">
        <f>Q279*H279</f>
        <v>1.6167899999999999</v>
      </c>
      <c r="S279" s="205">
        <v>0</v>
      </c>
      <c r="T279" s="206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07" t="s">
        <v>126</v>
      </c>
      <c r="AT279" s="207" t="s">
        <v>121</v>
      </c>
      <c r="AU279" s="207" t="s">
        <v>127</v>
      </c>
      <c r="AY279" s="15" t="s">
        <v>115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5" t="s">
        <v>21</v>
      </c>
      <c r="BK279" s="208">
        <f>ROUND(I279*H279,2)</f>
        <v>0</v>
      </c>
      <c r="BL279" s="15" t="s">
        <v>126</v>
      </c>
      <c r="BM279" s="207" t="s">
        <v>444</v>
      </c>
    </row>
    <row r="280" spans="1:65" s="2" customFormat="1" ht="27">
      <c r="A280" s="32"/>
      <c r="B280" s="33"/>
      <c r="C280" s="34"/>
      <c r="D280" s="209" t="s">
        <v>129</v>
      </c>
      <c r="E280" s="34"/>
      <c r="F280" s="210" t="s">
        <v>204</v>
      </c>
      <c r="G280" s="34"/>
      <c r="H280" s="34"/>
      <c r="I280" s="108"/>
      <c r="J280" s="34"/>
      <c r="K280" s="34"/>
      <c r="L280" s="37"/>
      <c r="M280" s="211"/>
      <c r="N280" s="212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5" t="s">
        <v>129</v>
      </c>
      <c r="AU280" s="15" t="s">
        <v>127</v>
      </c>
    </row>
    <row r="281" spans="1:65" s="2" customFormat="1" ht="21.75" customHeight="1">
      <c r="A281" s="32"/>
      <c r="B281" s="33"/>
      <c r="C281" s="213" t="s">
        <v>445</v>
      </c>
      <c r="D281" s="213" t="s">
        <v>342</v>
      </c>
      <c r="E281" s="214" t="s">
        <v>446</v>
      </c>
      <c r="F281" s="215" t="s">
        <v>447</v>
      </c>
      <c r="G281" s="216" t="s">
        <v>197</v>
      </c>
      <c r="H281" s="217">
        <v>1</v>
      </c>
      <c r="I281" s="218"/>
      <c r="J281" s="219">
        <f>ROUND(I281*H281,2)</f>
        <v>0</v>
      </c>
      <c r="K281" s="215" t="s">
        <v>125</v>
      </c>
      <c r="L281" s="220"/>
      <c r="M281" s="221" t="s">
        <v>1</v>
      </c>
      <c r="N281" s="222" t="s">
        <v>43</v>
      </c>
      <c r="O281" s="69"/>
      <c r="P281" s="205">
        <f>O281*H281</f>
        <v>0</v>
      </c>
      <c r="Q281" s="205">
        <v>8.6999999999999994E-2</v>
      </c>
      <c r="R281" s="205">
        <f>Q281*H281</f>
        <v>8.6999999999999994E-2</v>
      </c>
      <c r="S281" s="205">
        <v>0</v>
      </c>
      <c r="T281" s="206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07" t="s">
        <v>160</v>
      </c>
      <c r="AT281" s="207" t="s">
        <v>342</v>
      </c>
      <c r="AU281" s="207" t="s">
        <v>127</v>
      </c>
      <c r="AY281" s="15" t="s">
        <v>115</v>
      </c>
      <c r="BE281" s="208">
        <f>IF(N281="základní",J281,0)</f>
        <v>0</v>
      </c>
      <c r="BF281" s="208">
        <f>IF(N281="snížená",J281,0)</f>
        <v>0</v>
      </c>
      <c r="BG281" s="208">
        <f>IF(N281="zákl. přenesená",J281,0)</f>
        <v>0</v>
      </c>
      <c r="BH281" s="208">
        <f>IF(N281="sníž. přenesená",J281,0)</f>
        <v>0</v>
      </c>
      <c r="BI281" s="208">
        <f>IF(N281="nulová",J281,0)</f>
        <v>0</v>
      </c>
      <c r="BJ281" s="15" t="s">
        <v>21</v>
      </c>
      <c r="BK281" s="208">
        <f>ROUND(I281*H281,2)</f>
        <v>0</v>
      </c>
      <c r="BL281" s="15" t="s">
        <v>126</v>
      </c>
      <c r="BM281" s="207" t="s">
        <v>448</v>
      </c>
    </row>
    <row r="282" spans="1:65" s="2" customFormat="1" ht="18">
      <c r="A282" s="32"/>
      <c r="B282" s="33"/>
      <c r="C282" s="34"/>
      <c r="D282" s="209" t="s">
        <v>129</v>
      </c>
      <c r="E282" s="34"/>
      <c r="F282" s="210" t="s">
        <v>447</v>
      </c>
      <c r="G282" s="34"/>
      <c r="H282" s="34"/>
      <c r="I282" s="108"/>
      <c r="J282" s="34"/>
      <c r="K282" s="34"/>
      <c r="L282" s="37"/>
      <c r="M282" s="211"/>
      <c r="N282" s="212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5" t="s">
        <v>129</v>
      </c>
      <c r="AU282" s="15" t="s">
        <v>127</v>
      </c>
    </row>
    <row r="283" spans="1:65" s="2" customFormat="1" ht="21.75" customHeight="1">
      <c r="A283" s="32"/>
      <c r="B283" s="33"/>
      <c r="C283" s="213" t="s">
        <v>449</v>
      </c>
      <c r="D283" s="213" t="s">
        <v>342</v>
      </c>
      <c r="E283" s="214" t="s">
        <v>450</v>
      </c>
      <c r="F283" s="215" t="s">
        <v>451</v>
      </c>
      <c r="G283" s="216" t="s">
        <v>197</v>
      </c>
      <c r="H283" s="217">
        <v>1</v>
      </c>
      <c r="I283" s="218"/>
      <c r="J283" s="219">
        <f>ROUND(I283*H283,2)</f>
        <v>0</v>
      </c>
      <c r="K283" s="215" t="s">
        <v>125</v>
      </c>
      <c r="L283" s="220"/>
      <c r="M283" s="221" t="s">
        <v>1</v>
      </c>
      <c r="N283" s="222" t="s">
        <v>43</v>
      </c>
      <c r="O283" s="69"/>
      <c r="P283" s="205">
        <f>O283*H283</f>
        <v>0</v>
      </c>
      <c r="Q283" s="205">
        <v>0.17</v>
      </c>
      <c r="R283" s="205">
        <f>Q283*H283</f>
        <v>0.17</v>
      </c>
      <c r="S283" s="205">
        <v>0</v>
      </c>
      <c r="T283" s="206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07" t="s">
        <v>160</v>
      </c>
      <c r="AT283" s="207" t="s">
        <v>342</v>
      </c>
      <c r="AU283" s="207" t="s">
        <v>127</v>
      </c>
      <c r="AY283" s="15" t="s">
        <v>115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5" t="s">
        <v>21</v>
      </c>
      <c r="BK283" s="208">
        <f>ROUND(I283*H283,2)</f>
        <v>0</v>
      </c>
      <c r="BL283" s="15" t="s">
        <v>126</v>
      </c>
      <c r="BM283" s="207" t="s">
        <v>452</v>
      </c>
    </row>
    <row r="284" spans="1:65" s="2" customFormat="1" ht="11.25">
      <c r="A284" s="32"/>
      <c r="B284" s="33"/>
      <c r="C284" s="34"/>
      <c r="D284" s="209" t="s">
        <v>129</v>
      </c>
      <c r="E284" s="34"/>
      <c r="F284" s="210" t="s">
        <v>451</v>
      </c>
      <c r="G284" s="34"/>
      <c r="H284" s="34"/>
      <c r="I284" s="108"/>
      <c r="J284" s="34"/>
      <c r="K284" s="34"/>
      <c r="L284" s="37"/>
      <c r="M284" s="211"/>
      <c r="N284" s="212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5" t="s">
        <v>129</v>
      </c>
      <c r="AU284" s="15" t="s">
        <v>127</v>
      </c>
    </row>
    <row r="285" spans="1:65" s="2" customFormat="1" ht="21.75" customHeight="1">
      <c r="A285" s="32"/>
      <c r="B285" s="33"/>
      <c r="C285" s="213" t="s">
        <v>453</v>
      </c>
      <c r="D285" s="213" t="s">
        <v>342</v>
      </c>
      <c r="E285" s="214" t="s">
        <v>446</v>
      </c>
      <c r="F285" s="215" t="s">
        <v>447</v>
      </c>
      <c r="G285" s="216" t="s">
        <v>197</v>
      </c>
      <c r="H285" s="217">
        <v>1</v>
      </c>
      <c r="I285" s="218"/>
      <c r="J285" s="219">
        <f>ROUND(I285*H285,2)</f>
        <v>0</v>
      </c>
      <c r="K285" s="215" t="s">
        <v>125</v>
      </c>
      <c r="L285" s="220"/>
      <c r="M285" s="221" t="s">
        <v>1</v>
      </c>
      <c r="N285" s="222" t="s">
        <v>43</v>
      </c>
      <c r="O285" s="69"/>
      <c r="P285" s="205">
        <f>O285*H285</f>
        <v>0</v>
      </c>
      <c r="Q285" s="205">
        <v>8.6999999999999994E-2</v>
      </c>
      <c r="R285" s="205">
        <f>Q285*H285</f>
        <v>8.6999999999999994E-2</v>
      </c>
      <c r="S285" s="205">
        <v>0</v>
      </c>
      <c r="T285" s="206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07" t="s">
        <v>160</v>
      </c>
      <c r="AT285" s="207" t="s">
        <v>342</v>
      </c>
      <c r="AU285" s="207" t="s">
        <v>127</v>
      </c>
      <c r="AY285" s="15" t="s">
        <v>115</v>
      </c>
      <c r="BE285" s="208">
        <f>IF(N285="základní",J285,0)</f>
        <v>0</v>
      </c>
      <c r="BF285" s="208">
        <f>IF(N285="snížená",J285,0)</f>
        <v>0</v>
      </c>
      <c r="BG285" s="208">
        <f>IF(N285="zákl. přenesená",J285,0)</f>
        <v>0</v>
      </c>
      <c r="BH285" s="208">
        <f>IF(N285="sníž. přenesená",J285,0)</f>
        <v>0</v>
      </c>
      <c r="BI285" s="208">
        <f>IF(N285="nulová",J285,0)</f>
        <v>0</v>
      </c>
      <c r="BJ285" s="15" t="s">
        <v>21</v>
      </c>
      <c r="BK285" s="208">
        <f>ROUND(I285*H285,2)</f>
        <v>0</v>
      </c>
      <c r="BL285" s="15" t="s">
        <v>126</v>
      </c>
      <c r="BM285" s="207" t="s">
        <v>454</v>
      </c>
    </row>
    <row r="286" spans="1:65" s="2" customFormat="1" ht="18">
      <c r="A286" s="32"/>
      <c r="B286" s="33"/>
      <c r="C286" s="34"/>
      <c r="D286" s="209" t="s">
        <v>129</v>
      </c>
      <c r="E286" s="34"/>
      <c r="F286" s="210" t="s">
        <v>447</v>
      </c>
      <c r="G286" s="34"/>
      <c r="H286" s="34"/>
      <c r="I286" s="108"/>
      <c r="J286" s="34"/>
      <c r="K286" s="34"/>
      <c r="L286" s="37"/>
      <c r="M286" s="211"/>
      <c r="N286" s="212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5" t="s">
        <v>129</v>
      </c>
      <c r="AU286" s="15" t="s">
        <v>127</v>
      </c>
    </row>
    <row r="287" spans="1:65" s="2" customFormat="1" ht="21.75" customHeight="1">
      <c r="A287" s="32"/>
      <c r="B287" s="33"/>
      <c r="C287" s="196" t="s">
        <v>455</v>
      </c>
      <c r="D287" s="196" t="s">
        <v>121</v>
      </c>
      <c r="E287" s="197" t="s">
        <v>456</v>
      </c>
      <c r="F287" s="198" t="s">
        <v>457</v>
      </c>
      <c r="G287" s="199" t="s">
        <v>197</v>
      </c>
      <c r="H287" s="200">
        <v>1</v>
      </c>
      <c r="I287" s="201"/>
      <c r="J287" s="202">
        <f>ROUND(I287*H287,2)</f>
        <v>0</v>
      </c>
      <c r="K287" s="198" t="s">
        <v>125</v>
      </c>
      <c r="L287" s="37"/>
      <c r="M287" s="203" t="s">
        <v>1</v>
      </c>
      <c r="N287" s="204" t="s">
        <v>43</v>
      </c>
      <c r="O287" s="69"/>
      <c r="P287" s="205">
        <f>O287*H287</f>
        <v>0</v>
      </c>
      <c r="Q287" s="205">
        <v>0.34089999999999998</v>
      </c>
      <c r="R287" s="205">
        <f>Q287*H287</f>
        <v>0.34089999999999998</v>
      </c>
      <c r="S287" s="205">
        <v>0</v>
      </c>
      <c r="T287" s="206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07" t="s">
        <v>126</v>
      </c>
      <c r="AT287" s="207" t="s">
        <v>121</v>
      </c>
      <c r="AU287" s="207" t="s">
        <v>127</v>
      </c>
      <c r="AY287" s="15" t="s">
        <v>115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5" t="s">
        <v>21</v>
      </c>
      <c r="BK287" s="208">
        <f>ROUND(I287*H287,2)</f>
        <v>0</v>
      </c>
      <c r="BL287" s="15" t="s">
        <v>126</v>
      </c>
      <c r="BM287" s="207" t="s">
        <v>458</v>
      </c>
    </row>
    <row r="288" spans="1:65" s="2" customFormat="1" ht="11.25">
      <c r="A288" s="32"/>
      <c r="B288" s="33"/>
      <c r="C288" s="34"/>
      <c r="D288" s="209" t="s">
        <v>129</v>
      </c>
      <c r="E288" s="34"/>
      <c r="F288" s="210" t="s">
        <v>459</v>
      </c>
      <c r="G288" s="34"/>
      <c r="H288" s="34"/>
      <c r="I288" s="108"/>
      <c r="J288" s="34"/>
      <c r="K288" s="34"/>
      <c r="L288" s="37"/>
      <c r="M288" s="211"/>
      <c r="N288" s="212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5" t="s">
        <v>129</v>
      </c>
      <c r="AU288" s="15" t="s">
        <v>127</v>
      </c>
    </row>
    <row r="289" spans="1:65" s="2" customFormat="1" ht="16.5" customHeight="1">
      <c r="A289" s="32"/>
      <c r="B289" s="33"/>
      <c r="C289" s="213" t="s">
        <v>460</v>
      </c>
      <c r="D289" s="213" t="s">
        <v>342</v>
      </c>
      <c r="E289" s="214" t="s">
        <v>461</v>
      </c>
      <c r="F289" s="215" t="s">
        <v>462</v>
      </c>
      <c r="G289" s="216" t="s">
        <v>197</v>
      </c>
      <c r="H289" s="217">
        <v>1</v>
      </c>
      <c r="I289" s="218"/>
      <c r="J289" s="219">
        <f>ROUND(I289*H289,2)</f>
        <v>0</v>
      </c>
      <c r="K289" s="215" t="s">
        <v>125</v>
      </c>
      <c r="L289" s="220"/>
      <c r="M289" s="221" t="s">
        <v>1</v>
      </c>
      <c r="N289" s="222" t="s">
        <v>43</v>
      </c>
      <c r="O289" s="69"/>
      <c r="P289" s="205">
        <f>O289*H289</f>
        <v>0</v>
      </c>
      <c r="Q289" s="205">
        <v>0.12</v>
      </c>
      <c r="R289" s="205">
        <f>Q289*H289</f>
        <v>0.12</v>
      </c>
      <c r="S289" s="205">
        <v>0</v>
      </c>
      <c r="T289" s="206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07" t="s">
        <v>160</v>
      </c>
      <c r="AT289" s="207" t="s">
        <v>342</v>
      </c>
      <c r="AU289" s="207" t="s">
        <v>127</v>
      </c>
      <c r="AY289" s="15" t="s">
        <v>115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5" t="s">
        <v>21</v>
      </c>
      <c r="BK289" s="208">
        <f>ROUND(I289*H289,2)</f>
        <v>0</v>
      </c>
      <c r="BL289" s="15" t="s">
        <v>126</v>
      </c>
      <c r="BM289" s="207" t="s">
        <v>463</v>
      </c>
    </row>
    <row r="290" spans="1:65" s="2" customFormat="1" ht="11.25">
      <c r="A290" s="32"/>
      <c r="B290" s="33"/>
      <c r="C290" s="34"/>
      <c r="D290" s="209" t="s">
        <v>129</v>
      </c>
      <c r="E290" s="34"/>
      <c r="F290" s="210" t="s">
        <v>462</v>
      </c>
      <c r="G290" s="34"/>
      <c r="H290" s="34"/>
      <c r="I290" s="108"/>
      <c r="J290" s="34"/>
      <c r="K290" s="34"/>
      <c r="L290" s="37"/>
      <c r="M290" s="211"/>
      <c r="N290" s="212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5" t="s">
        <v>129</v>
      </c>
      <c r="AU290" s="15" t="s">
        <v>127</v>
      </c>
    </row>
    <row r="291" spans="1:65" s="2" customFormat="1" ht="21.75" customHeight="1">
      <c r="A291" s="32"/>
      <c r="B291" s="33"/>
      <c r="C291" s="213" t="s">
        <v>464</v>
      </c>
      <c r="D291" s="213" t="s">
        <v>342</v>
      </c>
      <c r="E291" s="214" t="s">
        <v>465</v>
      </c>
      <c r="F291" s="215" t="s">
        <v>466</v>
      </c>
      <c r="G291" s="216" t="s">
        <v>197</v>
      </c>
      <c r="H291" s="217">
        <v>1</v>
      </c>
      <c r="I291" s="218"/>
      <c r="J291" s="219">
        <f>ROUND(I291*H291,2)</f>
        <v>0</v>
      </c>
      <c r="K291" s="215" t="s">
        <v>125</v>
      </c>
      <c r="L291" s="220"/>
      <c r="M291" s="221" t="s">
        <v>1</v>
      </c>
      <c r="N291" s="222" t="s">
        <v>43</v>
      </c>
      <c r="O291" s="69"/>
      <c r="P291" s="205">
        <f>O291*H291</f>
        <v>0</v>
      </c>
      <c r="Q291" s="205">
        <v>2.7E-2</v>
      </c>
      <c r="R291" s="205">
        <f>Q291*H291</f>
        <v>2.7E-2</v>
      </c>
      <c r="S291" s="205">
        <v>0</v>
      </c>
      <c r="T291" s="206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07" t="s">
        <v>160</v>
      </c>
      <c r="AT291" s="207" t="s">
        <v>342</v>
      </c>
      <c r="AU291" s="207" t="s">
        <v>127</v>
      </c>
      <c r="AY291" s="15" t="s">
        <v>115</v>
      </c>
      <c r="BE291" s="208">
        <f>IF(N291="základní",J291,0)</f>
        <v>0</v>
      </c>
      <c r="BF291" s="208">
        <f>IF(N291="snížená",J291,0)</f>
        <v>0</v>
      </c>
      <c r="BG291" s="208">
        <f>IF(N291="zákl. přenesená",J291,0)</f>
        <v>0</v>
      </c>
      <c r="BH291" s="208">
        <f>IF(N291="sníž. přenesená",J291,0)</f>
        <v>0</v>
      </c>
      <c r="BI291" s="208">
        <f>IF(N291="nulová",J291,0)</f>
        <v>0</v>
      </c>
      <c r="BJ291" s="15" t="s">
        <v>21</v>
      </c>
      <c r="BK291" s="208">
        <f>ROUND(I291*H291,2)</f>
        <v>0</v>
      </c>
      <c r="BL291" s="15" t="s">
        <v>126</v>
      </c>
      <c r="BM291" s="207" t="s">
        <v>467</v>
      </c>
    </row>
    <row r="292" spans="1:65" s="2" customFormat="1" ht="11.25">
      <c r="A292" s="32"/>
      <c r="B292" s="33"/>
      <c r="C292" s="34"/>
      <c r="D292" s="209" t="s">
        <v>129</v>
      </c>
      <c r="E292" s="34"/>
      <c r="F292" s="210" t="s">
        <v>466</v>
      </c>
      <c r="G292" s="34"/>
      <c r="H292" s="34"/>
      <c r="I292" s="108"/>
      <c r="J292" s="34"/>
      <c r="K292" s="34"/>
      <c r="L292" s="37"/>
      <c r="M292" s="211"/>
      <c r="N292" s="212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5" t="s">
        <v>129</v>
      </c>
      <c r="AU292" s="15" t="s">
        <v>127</v>
      </c>
    </row>
    <row r="293" spans="1:65" s="2" customFormat="1" ht="16.5" customHeight="1">
      <c r="A293" s="32"/>
      <c r="B293" s="33"/>
      <c r="C293" s="213" t="s">
        <v>468</v>
      </c>
      <c r="D293" s="213" t="s">
        <v>342</v>
      </c>
      <c r="E293" s="214" t="s">
        <v>469</v>
      </c>
      <c r="F293" s="215" t="s">
        <v>470</v>
      </c>
      <c r="G293" s="216" t="s">
        <v>197</v>
      </c>
      <c r="H293" s="217">
        <v>1</v>
      </c>
      <c r="I293" s="218"/>
      <c r="J293" s="219">
        <f>ROUND(I293*H293,2)</f>
        <v>0</v>
      </c>
      <c r="K293" s="215" t="s">
        <v>125</v>
      </c>
      <c r="L293" s="220"/>
      <c r="M293" s="221" t="s">
        <v>1</v>
      </c>
      <c r="N293" s="222" t="s">
        <v>43</v>
      </c>
      <c r="O293" s="69"/>
      <c r="P293" s="205">
        <f>O293*H293</f>
        <v>0</v>
      </c>
      <c r="Q293" s="205">
        <v>0.10299999999999999</v>
      </c>
      <c r="R293" s="205">
        <f>Q293*H293</f>
        <v>0.10299999999999999</v>
      </c>
      <c r="S293" s="205">
        <v>0</v>
      </c>
      <c r="T293" s="206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07" t="s">
        <v>160</v>
      </c>
      <c r="AT293" s="207" t="s">
        <v>342</v>
      </c>
      <c r="AU293" s="207" t="s">
        <v>127</v>
      </c>
      <c r="AY293" s="15" t="s">
        <v>115</v>
      </c>
      <c r="BE293" s="208">
        <f>IF(N293="základní",J293,0)</f>
        <v>0</v>
      </c>
      <c r="BF293" s="208">
        <f>IF(N293="snížená",J293,0)</f>
        <v>0</v>
      </c>
      <c r="BG293" s="208">
        <f>IF(N293="zákl. přenesená",J293,0)</f>
        <v>0</v>
      </c>
      <c r="BH293" s="208">
        <f>IF(N293="sníž. přenesená",J293,0)</f>
        <v>0</v>
      </c>
      <c r="BI293" s="208">
        <f>IF(N293="nulová",J293,0)</f>
        <v>0</v>
      </c>
      <c r="BJ293" s="15" t="s">
        <v>21</v>
      </c>
      <c r="BK293" s="208">
        <f>ROUND(I293*H293,2)</f>
        <v>0</v>
      </c>
      <c r="BL293" s="15" t="s">
        <v>126</v>
      </c>
      <c r="BM293" s="207" t="s">
        <v>471</v>
      </c>
    </row>
    <row r="294" spans="1:65" s="2" customFormat="1" ht="11.25">
      <c r="A294" s="32"/>
      <c r="B294" s="33"/>
      <c r="C294" s="34"/>
      <c r="D294" s="209" t="s">
        <v>129</v>
      </c>
      <c r="E294" s="34"/>
      <c r="F294" s="210" t="s">
        <v>470</v>
      </c>
      <c r="G294" s="34"/>
      <c r="H294" s="34"/>
      <c r="I294" s="108"/>
      <c r="J294" s="34"/>
      <c r="K294" s="34"/>
      <c r="L294" s="37"/>
      <c r="M294" s="211"/>
      <c r="N294" s="212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5" t="s">
        <v>129</v>
      </c>
      <c r="AU294" s="15" t="s">
        <v>127</v>
      </c>
    </row>
    <row r="295" spans="1:65" s="2" customFormat="1" ht="16.5" customHeight="1">
      <c r="A295" s="32"/>
      <c r="B295" s="33"/>
      <c r="C295" s="213" t="s">
        <v>472</v>
      </c>
      <c r="D295" s="213" t="s">
        <v>342</v>
      </c>
      <c r="E295" s="214" t="s">
        <v>473</v>
      </c>
      <c r="F295" s="215" t="s">
        <v>474</v>
      </c>
      <c r="G295" s="216" t="s">
        <v>197</v>
      </c>
      <c r="H295" s="217">
        <v>1</v>
      </c>
      <c r="I295" s="218"/>
      <c r="J295" s="219">
        <f>ROUND(I295*H295,2)</f>
        <v>0</v>
      </c>
      <c r="K295" s="215" t="s">
        <v>125</v>
      </c>
      <c r="L295" s="220"/>
      <c r="M295" s="221" t="s">
        <v>1</v>
      </c>
      <c r="N295" s="222" t="s">
        <v>43</v>
      </c>
      <c r="O295" s="69"/>
      <c r="P295" s="205">
        <f>O295*H295</f>
        <v>0</v>
      </c>
      <c r="Q295" s="205">
        <v>0.23200000000000001</v>
      </c>
      <c r="R295" s="205">
        <f>Q295*H295</f>
        <v>0.23200000000000001</v>
      </c>
      <c r="S295" s="205">
        <v>0</v>
      </c>
      <c r="T295" s="206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07" t="s">
        <v>160</v>
      </c>
      <c r="AT295" s="207" t="s">
        <v>342</v>
      </c>
      <c r="AU295" s="207" t="s">
        <v>127</v>
      </c>
      <c r="AY295" s="15" t="s">
        <v>115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5" t="s">
        <v>21</v>
      </c>
      <c r="BK295" s="208">
        <f>ROUND(I295*H295,2)</f>
        <v>0</v>
      </c>
      <c r="BL295" s="15" t="s">
        <v>126</v>
      </c>
      <c r="BM295" s="207" t="s">
        <v>475</v>
      </c>
    </row>
    <row r="296" spans="1:65" s="2" customFormat="1" ht="11.25">
      <c r="A296" s="32"/>
      <c r="B296" s="33"/>
      <c r="C296" s="34"/>
      <c r="D296" s="209" t="s">
        <v>129</v>
      </c>
      <c r="E296" s="34"/>
      <c r="F296" s="210" t="s">
        <v>474</v>
      </c>
      <c r="G296" s="34"/>
      <c r="H296" s="34"/>
      <c r="I296" s="108"/>
      <c r="J296" s="34"/>
      <c r="K296" s="34"/>
      <c r="L296" s="37"/>
      <c r="M296" s="211"/>
      <c r="N296" s="212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5" t="s">
        <v>129</v>
      </c>
      <c r="AU296" s="15" t="s">
        <v>127</v>
      </c>
    </row>
    <row r="297" spans="1:65" s="2" customFormat="1" ht="21.75" customHeight="1">
      <c r="A297" s="32"/>
      <c r="B297" s="33"/>
      <c r="C297" s="213" t="s">
        <v>476</v>
      </c>
      <c r="D297" s="213" t="s">
        <v>342</v>
      </c>
      <c r="E297" s="214" t="s">
        <v>477</v>
      </c>
      <c r="F297" s="215" t="s">
        <v>478</v>
      </c>
      <c r="G297" s="216" t="s">
        <v>197</v>
      </c>
      <c r="H297" s="217">
        <v>1</v>
      </c>
      <c r="I297" s="218"/>
      <c r="J297" s="219">
        <f>ROUND(I297*H297,2)</f>
        <v>0</v>
      </c>
      <c r="K297" s="215" t="s">
        <v>125</v>
      </c>
      <c r="L297" s="220"/>
      <c r="M297" s="221" t="s">
        <v>1</v>
      </c>
      <c r="N297" s="222" t="s">
        <v>43</v>
      </c>
      <c r="O297" s="69"/>
      <c r="P297" s="205">
        <f>O297*H297</f>
        <v>0</v>
      </c>
      <c r="Q297" s="205">
        <v>9.7000000000000003E-2</v>
      </c>
      <c r="R297" s="205">
        <f>Q297*H297</f>
        <v>9.7000000000000003E-2</v>
      </c>
      <c r="S297" s="205">
        <v>0</v>
      </c>
      <c r="T297" s="206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07" t="s">
        <v>160</v>
      </c>
      <c r="AT297" s="207" t="s">
        <v>342</v>
      </c>
      <c r="AU297" s="207" t="s">
        <v>127</v>
      </c>
      <c r="AY297" s="15" t="s">
        <v>115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5" t="s">
        <v>21</v>
      </c>
      <c r="BK297" s="208">
        <f>ROUND(I297*H297,2)</f>
        <v>0</v>
      </c>
      <c r="BL297" s="15" t="s">
        <v>126</v>
      </c>
      <c r="BM297" s="207" t="s">
        <v>479</v>
      </c>
    </row>
    <row r="298" spans="1:65" s="2" customFormat="1" ht="11.25">
      <c r="A298" s="32"/>
      <c r="B298" s="33"/>
      <c r="C298" s="34"/>
      <c r="D298" s="209" t="s">
        <v>129</v>
      </c>
      <c r="E298" s="34"/>
      <c r="F298" s="210" t="s">
        <v>478</v>
      </c>
      <c r="G298" s="34"/>
      <c r="H298" s="34"/>
      <c r="I298" s="108"/>
      <c r="J298" s="34"/>
      <c r="K298" s="34"/>
      <c r="L298" s="37"/>
      <c r="M298" s="211"/>
      <c r="N298" s="212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5" t="s">
        <v>129</v>
      </c>
      <c r="AU298" s="15" t="s">
        <v>127</v>
      </c>
    </row>
    <row r="299" spans="1:65" s="2" customFormat="1" ht="21.75" customHeight="1">
      <c r="A299" s="32"/>
      <c r="B299" s="33"/>
      <c r="C299" s="213" t="s">
        <v>480</v>
      </c>
      <c r="D299" s="213" t="s">
        <v>342</v>
      </c>
      <c r="E299" s="214" t="s">
        <v>481</v>
      </c>
      <c r="F299" s="215" t="s">
        <v>482</v>
      </c>
      <c r="G299" s="216" t="s">
        <v>197</v>
      </c>
      <c r="H299" s="217">
        <v>1</v>
      </c>
      <c r="I299" s="218"/>
      <c r="J299" s="219">
        <f>ROUND(I299*H299,2)</f>
        <v>0</v>
      </c>
      <c r="K299" s="215" t="s">
        <v>125</v>
      </c>
      <c r="L299" s="220"/>
      <c r="M299" s="221" t="s">
        <v>1</v>
      </c>
      <c r="N299" s="222" t="s">
        <v>43</v>
      </c>
      <c r="O299" s="69"/>
      <c r="P299" s="205">
        <f>O299*H299</f>
        <v>0</v>
      </c>
      <c r="Q299" s="205">
        <v>7.1999999999999995E-2</v>
      </c>
      <c r="R299" s="205">
        <f>Q299*H299</f>
        <v>7.1999999999999995E-2</v>
      </c>
      <c r="S299" s="205">
        <v>0</v>
      </c>
      <c r="T299" s="206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07" t="s">
        <v>160</v>
      </c>
      <c r="AT299" s="207" t="s">
        <v>342</v>
      </c>
      <c r="AU299" s="207" t="s">
        <v>127</v>
      </c>
      <c r="AY299" s="15" t="s">
        <v>115</v>
      </c>
      <c r="BE299" s="208">
        <f>IF(N299="základní",J299,0)</f>
        <v>0</v>
      </c>
      <c r="BF299" s="208">
        <f>IF(N299="snížená",J299,0)</f>
        <v>0</v>
      </c>
      <c r="BG299" s="208">
        <f>IF(N299="zákl. přenesená",J299,0)</f>
        <v>0</v>
      </c>
      <c r="BH299" s="208">
        <f>IF(N299="sníž. přenesená",J299,0)</f>
        <v>0</v>
      </c>
      <c r="BI299" s="208">
        <f>IF(N299="nulová",J299,0)</f>
        <v>0</v>
      </c>
      <c r="BJ299" s="15" t="s">
        <v>21</v>
      </c>
      <c r="BK299" s="208">
        <f>ROUND(I299*H299,2)</f>
        <v>0</v>
      </c>
      <c r="BL299" s="15" t="s">
        <v>126</v>
      </c>
      <c r="BM299" s="207" t="s">
        <v>483</v>
      </c>
    </row>
    <row r="300" spans="1:65" s="2" customFormat="1" ht="11.25">
      <c r="A300" s="32"/>
      <c r="B300" s="33"/>
      <c r="C300" s="34"/>
      <c r="D300" s="209" t="s">
        <v>129</v>
      </c>
      <c r="E300" s="34"/>
      <c r="F300" s="210" t="s">
        <v>482</v>
      </c>
      <c r="G300" s="34"/>
      <c r="H300" s="34"/>
      <c r="I300" s="108"/>
      <c r="J300" s="34"/>
      <c r="K300" s="34"/>
      <c r="L300" s="37"/>
      <c r="M300" s="211"/>
      <c r="N300" s="212"/>
      <c r="O300" s="69"/>
      <c r="P300" s="69"/>
      <c r="Q300" s="69"/>
      <c r="R300" s="69"/>
      <c r="S300" s="69"/>
      <c r="T300" s="70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5" t="s">
        <v>129</v>
      </c>
      <c r="AU300" s="15" t="s">
        <v>127</v>
      </c>
    </row>
    <row r="301" spans="1:65" s="2" customFormat="1" ht="16.5" customHeight="1">
      <c r="A301" s="32"/>
      <c r="B301" s="33"/>
      <c r="C301" s="213" t="s">
        <v>484</v>
      </c>
      <c r="D301" s="213" t="s">
        <v>342</v>
      </c>
      <c r="E301" s="214" t="s">
        <v>485</v>
      </c>
      <c r="F301" s="215" t="s">
        <v>486</v>
      </c>
      <c r="G301" s="216" t="s">
        <v>197</v>
      </c>
      <c r="H301" s="217">
        <v>1</v>
      </c>
      <c r="I301" s="218"/>
      <c r="J301" s="219">
        <f>ROUND(I301*H301,2)</f>
        <v>0</v>
      </c>
      <c r="K301" s="215" t="s">
        <v>125</v>
      </c>
      <c r="L301" s="220"/>
      <c r="M301" s="221" t="s">
        <v>1</v>
      </c>
      <c r="N301" s="222" t="s">
        <v>43</v>
      </c>
      <c r="O301" s="69"/>
      <c r="P301" s="205">
        <f>O301*H301</f>
        <v>0</v>
      </c>
      <c r="Q301" s="205">
        <v>4.0000000000000001E-3</v>
      </c>
      <c r="R301" s="205">
        <f>Q301*H301</f>
        <v>4.0000000000000001E-3</v>
      </c>
      <c r="S301" s="205">
        <v>0</v>
      </c>
      <c r="T301" s="206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07" t="s">
        <v>160</v>
      </c>
      <c r="AT301" s="207" t="s">
        <v>342</v>
      </c>
      <c r="AU301" s="207" t="s">
        <v>127</v>
      </c>
      <c r="AY301" s="15" t="s">
        <v>115</v>
      </c>
      <c r="BE301" s="208">
        <f>IF(N301="základní",J301,0)</f>
        <v>0</v>
      </c>
      <c r="BF301" s="208">
        <f>IF(N301="snížená",J301,0)</f>
        <v>0</v>
      </c>
      <c r="BG301" s="208">
        <f>IF(N301="zákl. přenesená",J301,0)</f>
        <v>0</v>
      </c>
      <c r="BH301" s="208">
        <f>IF(N301="sníž. přenesená",J301,0)</f>
        <v>0</v>
      </c>
      <c r="BI301" s="208">
        <f>IF(N301="nulová",J301,0)</f>
        <v>0</v>
      </c>
      <c r="BJ301" s="15" t="s">
        <v>21</v>
      </c>
      <c r="BK301" s="208">
        <f>ROUND(I301*H301,2)</f>
        <v>0</v>
      </c>
      <c r="BL301" s="15" t="s">
        <v>126</v>
      </c>
      <c r="BM301" s="207" t="s">
        <v>487</v>
      </c>
    </row>
    <row r="302" spans="1:65" s="2" customFormat="1" ht="11.25">
      <c r="A302" s="32"/>
      <c r="B302" s="33"/>
      <c r="C302" s="34"/>
      <c r="D302" s="209" t="s">
        <v>129</v>
      </c>
      <c r="E302" s="34"/>
      <c r="F302" s="210" t="s">
        <v>486</v>
      </c>
      <c r="G302" s="34"/>
      <c r="H302" s="34"/>
      <c r="I302" s="108"/>
      <c r="J302" s="34"/>
      <c r="K302" s="34"/>
      <c r="L302" s="37"/>
      <c r="M302" s="211"/>
      <c r="N302" s="212"/>
      <c r="O302" s="69"/>
      <c r="P302" s="69"/>
      <c r="Q302" s="69"/>
      <c r="R302" s="69"/>
      <c r="S302" s="69"/>
      <c r="T302" s="70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5" t="s">
        <v>129</v>
      </c>
      <c r="AU302" s="15" t="s">
        <v>127</v>
      </c>
    </row>
    <row r="303" spans="1:65" s="2" customFormat="1" ht="16.5" customHeight="1">
      <c r="A303" s="32"/>
      <c r="B303" s="33"/>
      <c r="C303" s="213" t="s">
        <v>488</v>
      </c>
      <c r="D303" s="213" t="s">
        <v>342</v>
      </c>
      <c r="E303" s="214" t="s">
        <v>489</v>
      </c>
      <c r="F303" s="215" t="s">
        <v>490</v>
      </c>
      <c r="G303" s="216" t="s">
        <v>197</v>
      </c>
      <c r="H303" s="217">
        <v>1</v>
      </c>
      <c r="I303" s="218"/>
      <c r="J303" s="219">
        <f>ROUND(I303*H303,2)</f>
        <v>0</v>
      </c>
      <c r="K303" s="215" t="s">
        <v>125</v>
      </c>
      <c r="L303" s="220"/>
      <c r="M303" s="221" t="s">
        <v>1</v>
      </c>
      <c r="N303" s="222" t="s">
        <v>43</v>
      </c>
      <c r="O303" s="69"/>
      <c r="P303" s="205">
        <f>O303*H303</f>
        <v>0</v>
      </c>
      <c r="Q303" s="205">
        <v>3.0000000000000001E-3</v>
      </c>
      <c r="R303" s="205">
        <f>Q303*H303</f>
        <v>3.0000000000000001E-3</v>
      </c>
      <c r="S303" s="205">
        <v>0</v>
      </c>
      <c r="T303" s="206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07" t="s">
        <v>160</v>
      </c>
      <c r="AT303" s="207" t="s">
        <v>342</v>
      </c>
      <c r="AU303" s="207" t="s">
        <v>127</v>
      </c>
      <c r="AY303" s="15" t="s">
        <v>115</v>
      </c>
      <c r="BE303" s="208">
        <f>IF(N303="základní",J303,0)</f>
        <v>0</v>
      </c>
      <c r="BF303" s="208">
        <f>IF(N303="snížená",J303,0)</f>
        <v>0</v>
      </c>
      <c r="BG303" s="208">
        <f>IF(N303="zákl. přenesená",J303,0)</f>
        <v>0</v>
      </c>
      <c r="BH303" s="208">
        <f>IF(N303="sníž. přenesená",J303,0)</f>
        <v>0</v>
      </c>
      <c r="BI303" s="208">
        <f>IF(N303="nulová",J303,0)</f>
        <v>0</v>
      </c>
      <c r="BJ303" s="15" t="s">
        <v>21</v>
      </c>
      <c r="BK303" s="208">
        <f>ROUND(I303*H303,2)</f>
        <v>0</v>
      </c>
      <c r="BL303" s="15" t="s">
        <v>126</v>
      </c>
      <c r="BM303" s="207" t="s">
        <v>491</v>
      </c>
    </row>
    <row r="304" spans="1:65" s="2" customFormat="1" ht="11.25">
      <c r="A304" s="32"/>
      <c r="B304" s="33"/>
      <c r="C304" s="34"/>
      <c r="D304" s="209" t="s">
        <v>129</v>
      </c>
      <c r="E304" s="34"/>
      <c r="F304" s="210" t="s">
        <v>490</v>
      </c>
      <c r="G304" s="34"/>
      <c r="H304" s="34"/>
      <c r="I304" s="108"/>
      <c r="J304" s="34"/>
      <c r="K304" s="34"/>
      <c r="L304" s="37"/>
      <c r="M304" s="211"/>
      <c r="N304" s="212"/>
      <c r="O304" s="69"/>
      <c r="P304" s="69"/>
      <c r="Q304" s="69"/>
      <c r="R304" s="69"/>
      <c r="S304" s="69"/>
      <c r="T304" s="70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5" t="s">
        <v>129</v>
      </c>
      <c r="AU304" s="15" t="s">
        <v>127</v>
      </c>
    </row>
    <row r="305" spans="1:65" s="12" customFormat="1" ht="20.85" customHeight="1">
      <c r="B305" s="180"/>
      <c r="C305" s="181"/>
      <c r="D305" s="182" t="s">
        <v>77</v>
      </c>
      <c r="E305" s="194" t="s">
        <v>492</v>
      </c>
      <c r="F305" s="194" t="s">
        <v>493</v>
      </c>
      <c r="G305" s="181"/>
      <c r="H305" s="181"/>
      <c r="I305" s="184"/>
      <c r="J305" s="195">
        <f>BK305</f>
        <v>0</v>
      </c>
      <c r="K305" s="181"/>
      <c r="L305" s="186"/>
      <c r="M305" s="187"/>
      <c r="N305" s="188"/>
      <c r="O305" s="188"/>
      <c r="P305" s="189">
        <f>SUM(P306:P420)</f>
        <v>0</v>
      </c>
      <c r="Q305" s="188"/>
      <c r="R305" s="189">
        <f>SUM(R306:R420)</f>
        <v>4.2153628200000002</v>
      </c>
      <c r="S305" s="188"/>
      <c r="T305" s="190">
        <f>SUM(T306:T420)</f>
        <v>3.7719999999999998</v>
      </c>
      <c r="AR305" s="191" t="s">
        <v>21</v>
      </c>
      <c r="AT305" s="192" t="s">
        <v>77</v>
      </c>
      <c r="AU305" s="192" t="s">
        <v>84</v>
      </c>
      <c r="AY305" s="191" t="s">
        <v>115</v>
      </c>
      <c r="BK305" s="193">
        <f>SUM(BK306:BK420)</f>
        <v>0</v>
      </c>
    </row>
    <row r="306" spans="1:65" s="2" customFormat="1" ht="21.75" customHeight="1">
      <c r="A306" s="32"/>
      <c r="B306" s="33"/>
      <c r="C306" s="196" t="s">
        <v>494</v>
      </c>
      <c r="D306" s="196" t="s">
        <v>121</v>
      </c>
      <c r="E306" s="197" t="s">
        <v>495</v>
      </c>
      <c r="F306" s="198" t="s">
        <v>496</v>
      </c>
      <c r="G306" s="199" t="s">
        <v>124</v>
      </c>
      <c r="H306" s="200">
        <v>1</v>
      </c>
      <c r="I306" s="201"/>
      <c r="J306" s="202">
        <f>ROUND(I306*H306,2)</f>
        <v>0</v>
      </c>
      <c r="K306" s="198" t="s">
        <v>125</v>
      </c>
      <c r="L306" s="37"/>
      <c r="M306" s="203" t="s">
        <v>1</v>
      </c>
      <c r="N306" s="204" t="s">
        <v>43</v>
      </c>
      <c r="O306" s="69"/>
      <c r="P306" s="205">
        <f>O306*H306</f>
        <v>0</v>
      </c>
      <c r="Q306" s="205">
        <v>0</v>
      </c>
      <c r="R306" s="205">
        <f>Q306*H306</f>
        <v>0</v>
      </c>
      <c r="S306" s="205">
        <v>9.8000000000000004E-2</v>
      </c>
      <c r="T306" s="206">
        <f>S306*H306</f>
        <v>9.8000000000000004E-2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07" t="s">
        <v>126</v>
      </c>
      <c r="AT306" s="207" t="s">
        <v>121</v>
      </c>
      <c r="AU306" s="207" t="s">
        <v>127</v>
      </c>
      <c r="AY306" s="15" t="s">
        <v>115</v>
      </c>
      <c r="BE306" s="208">
        <f>IF(N306="základní",J306,0)</f>
        <v>0</v>
      </c>
      <c r="BF306" s="208">
        <f>IF(N306="snížená",J306,0)</f>
        <v>0</v>
      </c>
      <c r="BG306" s="208">
        <f>IF(N306="zákl. přenesená",J306,0)</f>
        <v>0</v>
      </c>
      <c r="BH306" s="208">
        <f>IF(N306="sníž. přenesená",J306,0)</f>
        <v>0</v>
      </c>
      <c r="BI306" s="208">
        <f>IF(N306="nulová",J306,0)</f>
        <v>0</v>
      </c>
      <c r="BJ306" s="15" t="s">
        <v>21</v>
      </c>
      <c r="BK306" s="208">
        <f>ROUND(I306*H306,2)</f>
        <v>0</v>
      </c>
      <c r="BL306" s="15" t="s">
        <v>126</v>
      </c>
      <c r="BM306" s="207" t="s">
        <v>497</v>
      </c>
    </row>
    <row r="307" spans="1:65" s="2" customFormat="1" ht="27">
      <c r="A307" s="32"/>
      <c r="B307" s="33"/>
      <c r="C307" s="34"/>
      <c r="D307" s="209" t="s">
        <v>129</v>
      </c>
      <c r="E307" s="34"/>
      <c r="F307" s="210" t="s">
        <v>498</v>
      </c>
      <c r="G307" s="34"/>
      <c r="H307" s="34"/>
      <c r="I307" s="108"/>
      <c r="J307" s="34"/>
      <c r="K307" s="34"/>
      <c r="L307" s="37"/>
      <c r="M307" s="211"/>
      <c r="N307" s="212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5" t="s">
        <v>129</v>
      </c>
      <c r="AU307" s="15" t="s">
        <v>127</v>
      </c>
    </row>
    <row r="308" spans="1:65" s="2" customFormat="1" ht="21.75" customHeight="1">
      <c r="A308" s="32"/>
      <c r="B308" s="33"/>
      <c r="C308" s="196" t="s">
        <v>499</v>
      </c>
      <c r="D308" s="196" t="s">
        <v>121</v>
      </c>
      <c r="E308" s="197" t="s">
        <v>500</v>
      </c>
      <c r="F308" s="198" t="s">
        <v>501</v>
      </c>
      <c r="G308" s="199" t="s">
        <v>124</v>
      </c>
      <c r="H308" s="200">
        <v>1</v>
      </c>
      <c r="I308" s="201"/>
      <c r="J308" s="202">
        <f>ROUND(I308*H308,2)</f>
        <v>0</v>
      </c>
      <c r="K308" s="198" t="s">
        <v>125</v>
      </c>
      <c r="L308" s="37"/>
      <c r="M308" s="203" t="s">
        <v>1</v>
      </c>
      <c r="N308" s="204" t="s">
        <v>43</v>
      </c>
      <c r="O308" s="69"/>
      <c r="P308" s="205">
        <f>O308*H308</f>
        <v>0</v>
      </c>
      <c r="Q308" s="205">
        <v>0</v>
      </c>
      <c r="R308" s="205">
        <f>Q308*H308</f>
        <v>0</v>
      </c>
      <c r="S308" s="205">
        <v>9.8000000000000004E-2</v>
      </c>
      <c r="T308" s="206">
        <f>S308*H308</f>
        <v>9.8000000000000004E-2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07" t="s">
        <v>126</v>
      </c>
      <c r="AT308" s="207" t="s">
        <v>121</v>
      </c>
      <c r="AU308" s="207" t="s">
        <v>127</v>
      </c>
      <c r="AY308" s="15" t="s">
        <v>115</v>
      </c>
      <c r="BE308" s="208">
        <f>IF(N308="základní",J308,0)</f>
        <v>0</v>
      </c>
      <c r="BF308" s="208">
        <f>IF(N308="snížená",J308,0)</f>
        <v>0</v>
      </c>
      <c r="BG308" s="208">
        <f>IF(N308="zákl. přenesená",J308,0)</f>
        <v>0</v>
      </c>
      <c r="BH308" s="208">
        <f>IF(N308="sníž. přenesená",J308,0)</f>
        <v>0</v>
      </c>
      <c r="BI308" s="208">
        <f>IF(N308="nulová",J308,0)</f>
        <v>0</v>
      </c>
      <c r="BJ308" s="15" t="s">
        <v>21</v>
      </c>
      <c r="BK308" s="208">
        <f>ROUND(I308*H308,2)</f>
        <v>0</v>
      </c>
      <c r="BL308" s="15" t="s">
        <v>126</v>
      </c>
      <c r="BM308" s="207" t="s">
        <v>502</v>
      </c>
    </row>
    <row r="309" spans="1:65" s="2" customFormat="1" ht="36">
      <c r="A309" s="32"/>
      <c r="B309" s="33"/>
      <c r="C309" s="34"/>
      <c r="D309" s="209" t="s">
        <v>129</v>
      </c>
      <c r="E309" s="34"/>
      <c r="F309" s="210" t="s">
        <v>503</v>
      </c>
      <c r="G309" s="34"/>
      <c r="H309" s="34"/>
      <c r="I309" s="108"/>
      <c r="J309" s="34"/>
      <c r="K309" s="34"/>
      <c r="L309" s="37"/>
      <c r="M309" s="211"/>
      <c r="N309" s="212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5" t="s">
        <v>129</v>
      </c>
      <c r="AU309" s="15" t="s">
        <v>127</v>
      </c>
    </row>
    <row r="310" spans="1:65" s="2" customFormat="1" ht="21.75" customHeight="1">
      <c r="A310" s="32"/>
      <c r="B310" s="33"/>
      <c r="C310" s="196" t="s">
        <v>504</v>
      </c>
      <c r="D310" s="196" t="s">
        <v>121</v>
      </c>
      <c r="E310" s="197" t="s">
        <v>505</v>
      </c>
      <c r="F310" s="198" t="s">
        <v>506</v>
      </c>
      <c r="G310" s="199" t="s">
        <v>124</v>
      </c>
      <c r="H310" s="200">
        <v>1</v>
      </c>
      <c r="I310" s="201"/>
      <c r="J310" s="202">
        <f>ROUND(I310*H310,2)</f>
        <v>0</v>
      </c>
      <c r="K310" s="198" t="s">
        <v>125</v>
      </c>
      <c r="L310" s="37"/>
      <c r="M310" s="203" t="s">
        <v>1</v>
      </c>
      <c r="N310" s="204" t="s">
        <v>43</v>
      </c>
      <c r="O310" s="69"/>
      <c r="P310" s="205">
        <f>O310*H310</f>
        <v>0</v>
      </c>
      <c r="Q310" s="205">
        <v>0</v>
      </c>
      <c r="R310" s="205">
        <f>Q310*H310</f>
        <v>0</v>
      </c>
      <c r="S310" s="205">
        <v>0.625</v>
      </c>
      <c r="T310" s="206">
        <f>S310*H310</f>
        <v>0.625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07" t="s">
        <v>126</v>
      </c>
      <c r="AT310" s="207" t="s">
        <v>121</v>
      </c>
      <c r="AU310" s="207" t="s">
        <v>127</v>
      </c>
      <c r="AY310" s="15" t="s">
        <v>115</v>
      </c>
      <c r="BE310" s="208">
        <f>IF(N310="základní",J310,0)</f>
        <v>0</v>
      </c>
      <c r="BF310" s="208">
        <f>IF(N310="snížená",J310,0)</f>
        <v>0</v>
      </c>
      <c r="BG310" s="208">
        <f>IF(N310="zákl. přenesená",J310,0)</f>
        <v>0</v>
      </c>
      <c r="BH310" s="208">
        <f>IF(N310="sníž. přenesená",J310,0)</f>
        <v>0</v>
      </c>
      <c r="BI310" s="208">
        <f>IF(N310="nulová",J310,0)</f>
        <v>0</v>
      </c>
      <c r="BJ310" s="15" t="s">
        <v>21</v>
      </c>
      <c r="BK310" s="208">
        <f>ROUND(I310*H310,2)</f>
        <v>0</v>
      </c>
      <c r="BL310" s="15" t="s">
        <v>126</v>
      </c>
      <c r="BM310" s="207" t="s">
        <v>507</v>
      </c>
    </row>
    <row r="311" spans="1:65" s="2" customFormat="1" ht="27">
      <c r="A311" s="32"/>
      <c r="B311" s="33"/>
      <c r="C311" s="34"/>
      <c r="D311" s="209" t="s">
        <v>129</v>
      </c>
      <c r="E311" s="34"/>
      <c r="F311" s="210" t="s">
        <v>508</v>
      </c>
      <c r="G311" s="34"/>
      <c r="H311" s="34"/>
      <c r="I311" s="108"/>
      <c r="J311" s="34"/>
      <c r="K311" s="34"/>
      <c r="L311" s="37"/>
      <c r="M311" s="211"/>
      <c r="N311" s="212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5" t="s">
        <v>129</v>
      </c>
      <c r="AU311" s="15" t="s">
        <v>127</v>
      </c>
    </row>
    <row r="312" spans="1:65" s="2" customFormat="1" ht="21.75" customHeight="1">
      <c r="A312" s="32"/>
      <c r="B312" s="33"/>
      <c r="C312" s="196" t="s">
        <v>509</v>
      </c>
      <c r="D312" s="196" t="s">
        <v>121</v>
      </c>
      <c r="E312" s="197" t="s">
        <v>510</v>
      </c>
      <c r="F312" s="198" t="s">
        <v>511</v>
      </c>
      <c r="G312" s="199" t="s">
        <v>124</v>
      </c>
      <c r="H312" s="200">
        <v>1</v>
      </c>
      <c r="I312" s="201"/>
      <c r="J312" s="202">
        <f>ROUND(I312*H312,2)</f>
        <v>0</v>
      </c>
      <c r="K312" s="198" t="s">
        <v>125</v>
      </c>
      <c r="L312" s="37"/>
      <c r="M312" s="203" t="s">
        <v>1</v>
      </c>
      <c r="N312" s="204" t="s">
        <v>43</v>
      </c>
      <c r="O312" s="69"/>
      <c r="P312" s="205">
        <f>O312*H312</f>
        <v>0</v>
      </c>
      <c r="Q312" s="205">
        <v>0</v>
      </c>
      <c r="R312" s="205">
        <f>Q312*H312</f>
        <v>0</v>
      </c>
      <c r="S312" s="205">
        <v>0.625</v>
      </c>
      <c r="T312" s="206">
        <f>S312*H312</f>
        <v>0.625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07" t="s">
        <v>126</v>
      </c>
      <c r="AT312" s="207" t="s">
        <v>121</v>
      </c>
      <c r="AU312" s="207" t="s">
        <v>127</v>
      </c>
      <c r="AY312" s="15" t="s">
        <v>115</v>
      </c>
      <c r="BE312" s="208">
        <f>IF(N312="základní",J312,0)</f>
        <v>0</v>
      </c>
      <c r="BF312" s="208">
        <f>IF(N312="snížená",J312,0)</f>
        <v>0</v>
      </c>
      <c r="BG312" s="208">
        <f>IF(N312="zákl. přenesená",J312,0)</f>
        <v>0</v>
      </c>
      <c r="BH312" s="208">
        <f>IF(N312="sníž. přenesená",J312,0)</f>
        <v>0</v>
      </c>
      <c r="BI312" s="208">
        <f>IF(N312="nulová",J312,0)</f>
        <v>0</v>
      </c>
      <c r="BJ312" s="15" t="s">
        <v>21</v>
      </c>
      <c r="BK312" s="208">
        <f>ROUND(I312*H312,2)</f>
        <v>0</v>
      </c>
      <c r="BL312" s="15" t="s">
        <v>126</v>
      </c>
      <c r="BM312" s="207" t="s">
        <v>512</v>
      </c>
    </row>
    <row r="313" spans="1:65" s="2" customFormat="1" ht="36">
      <c r="A313" s="32"/>
      <c r="B313" s="33"/>
      <c r="C313" s="34"/>
      <c r="D313" s="209" t="s">
        <v>129</v>
      </c>
      <c r="E313" s="34"/>
      <c r="F313" s="210" t="s">
        <v>513</v>
      </c>
      <c r="G313" s="34"/>
      <c r="H313" s="34"/>
      <c r="I313" s="108"/>
      <c r="J313" s="34"/>
      <c r="K313" s="34"/>
      <c r="L313" s="37"/>
      <c r="M313" s="211"/>
      <c r="N313" s="212"/>
      <c r="O313" s="69"/>
      <c r="P313" s="69"/>
      <c r="Q313" s="69"/>
      <c r="R313" s="69"/>
      <c r="S313" s="69"/>
      <c r="T313" s="70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5" t="s">
        <v>129</v>
      </c>
      <c r="AU313" s="15" t="s">
        <v>127</v>
      </c>
    </row>
    <row r="314" spans="1:65" s="2" customFormat="1" ht="16.5" customHeight="1">
      <c r="A314" s="32"/>
      <c r="B314" s="33"/>
      <c r="C314" s="196" t="s">
        <v>514</v>
      </c>
      <c r="D314" s="196" t="s">
        <v>121</v>
      </c>
      <c r="E314" s="197" t="s">
        <v>515</v>
      </c>
      <c r="F314" s="198" t="s">
        <v>516</v>
      </c>
      <c r="G314" s="199" t="s">
        <v>124</v>
      </c>
      <c r="H314" s="200">
        <v>1</v>
      </c>
      <c r="I314" s="201"/>
      <c r="J314" s="202">
        <f>ROUND(I314*H314,2)</f>
        <v>0</v>
      </c>
      <c r="K314" s="198" t="s">
        <v>125</v>
      </c>
      <c r="L314" s="37"/>
      <c r="M314" s="203" t="s">
        <v>1</v>
      </c>
      <c r="N314" s="204" t="s">
        <v>43</v>
      </c>
      <c r="O314" s="69"/>
      <c r="P314" s="205">
        <f>O314*H314</f>
        <v>0</v>
      </c>
      <c r="Q314" s="205">
        <v>0</v>
      </c>
      <c r="R314" s="205">
        <f>Q314*H314</f>
        <v>0</v>
      </c>
      <c r="S314" s="205">
        <v>0.28100000000000003</v>
      </c>
      <c r="T314" s="206">
        <f>S314*H314</f>
        <v>0.28100000000000003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07" t="s">
        <v>126</v>
      </c>
      <c r="AT314" s="207" t="s">
        <v>121</v>
      </c>
      <c r="AU314" s="207" t="s">
        <v>127</v>
      </c>
      <c r="AY314" s="15" t="s">
        <v>115</v>
      </c>
      <c r="BE314" s="208">
        <f>IF(N314="základní",J314,0)</f>
        <v>0</v>
      </c>
      <c r="BF314" s="208">
        <f>IF(N314="snížená",J314,0)</f>
        <v>0</v>
      </c>
      <c r="BG314" s="208">
        <f>IF(N314="zákl. přenesená",J314,0)</f>
        <v>0</v>
      </c>
      <c r="BH314" s="208">
        <f>IF(N314="sníž. přenesená",J314,0)</f>
        <v>0</v>
      </c>
      <c r="BI314" s="208">
        <f>IF(N314="nulová",J314,0)</f>
        <v>0</v>
      </c>
      <c r="BJ314" s="15" t="s">
        <v>21</v>
      </c>
      <c r="BK314" s="208">
        <f>ROUND(I314*H314,2)</f>
        <v>0</v>
      </c>
      <c r="BL314" s="15" t="s">
        <v>126</v>
      </c>
      <c r="BM314" s="207" t="s">
        <v>517</v>
      </c>
    </row>
    <row r="315" spans="1:65" s="2" customFormat="1" ht="27">
      <c r="A315" s="32"/>
      <c r="B315" s="33"/>
      <c r="C315" s="34"/>
      <c r="D315" s="209" t="s">
        <v>129</v>
      </c>
      <c r="E315" s="34"/>
      <c r="F315" s="210" t="s">
        <v>518</v>
      </c>
      <c r="G315" s="34"/>
      <c r="H315" s="34"/>
      <c r="I315" s="108"/>
      <c r="J315" s="34"/>
      <c r="K315" s="34"/>
      <c r="L315" s="37"/>
      <c r="M315" s="211"/>
      <c r="N315" s="212"/>
      <c r="O315" s="69"/>
      <c r="P315" s="69"/>
      <c r="Q315" s="69"/>
      <c r="R315" s="69"/>
      <c r="S315" s="69"/>
      <c r="T315" s="7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5" t="s">
        <v>129</v>
      </c>
      <c r="AU315" s="15" t="s">
        <v>127</v>
      </c>
    </row>
    <row r="316" spans="1:65" s="2" customFormat="1" ht="21.75" customHeight="1">
      <c r="A316" s="32"/>
      <c r="B316" s="33"/>
      <c r="C316" s="196" t="s">
        <v>519</v>
      </c>
      <c r="D316" s="196" t="s">
        <v>121</v>
      </c>
      <c r="E316" s="197" t="s">
        <v>520</v>
      </c>
      <c r="F316" s="198" t="s">
        <v>521</v>
      </c>
      <c r="G316" s="199" t="s">
        <v>124</v>
      </c>
      <c r="H316" s="200">
        <v>1</v>
      </c>
      <c r="I316" s="201"/>
      <c r="J316" s="202">
        <f>ROUND(I316*H316,2)</f>
        <v>0</v>
      </c>
      <c r="K316" s="198" t="s">
        <v>125</v>
      </c>
      <c r="L316" s="37"/>
      <c r="M316" s="203" t="s">
        <v>1</v>
      </c>
      <c r="N316" s="204" t="s">
        <v>43</v>
      </c>
      <c r="O316" s="69"/>
      <c r="P316" s="205">
        <f>O316*H316</f>
        <v>0</v>
      </c>
      <c r="Q316" s="205">
        <v>0</v>
      </c>
      <c r="R316" s="205">
        <f>Q316*H316</f>
        <v>0</v>
      </c>
      <c r="S316" s="205">
        <v>0.26</v>
      </c>
      <c r="T316" s="206">
        <f>S316*H316</f>
        <v>0.26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07" t="s">
        <v>126</v>
      </c>
      <c r="AT316" s="207" t="s">
        <v>121</v>
      </c>
      <c r="AU316" s="207" t="s">
        <v>127</v>
      </c>
      <c r="AY316" s="15" t="s">
        <v>115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5" t="s">
        <v>21</v>
      </c>
      <c r="BK316" s="208">
        <f>ROUND(I316*H316,2)</f>
        <v>0</v>
      </c>
      <c r="BL316" s="15" t="s">
        <v>126</v>
      </c>
      <c r="BM316" s="207" t="s">
        <v>522</v>
      </c>
    </row>
    <row r="317" spans="1:65" s="2" customFormat="1" ht="36">
      <c r="A317" s="32"/>
      <c r="B317" s="33"/>
      <c r="C317" s="34"/>
      <c r="D317" s="209" t="s">
        <v>129</v>
      </c>
      <c r="E317" s="34"/>
      <c r="F317" s="210" t="s">
        <v>523</v>
      </c>
      <c r="G317" s="34"/>
      <c r="H317" s="34"/>
      <c r="I317" s="108"/>
      <c r="J317" s="34"/>
      <c r="K317" s="34"/>
      <c r="L317" s="37"/>
      <c r="M317" s="211"/>
      <c r="N317" s="212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5" t="s">
        <v>129</v>
      </c>
      <c r="AU317" s="15" t="s">
        <v>127</v>
      </c>
    </row>
    <row r="318" spans="1:65" s="2" customFormat="1" ht="16.5" customHeight="1">
      <c r="A318" s="32"/>
      <c r="B318" s="33"/>
      <c r="C318" s="196" t="s">
        <v>524</v>
      </c>
      <c r="D318" s="196" t="s">
        <v>121</v>
      </c>
      <c r="E318" s="197" t="s">
        <v>525</v>
      </c>
      <c r="F318" s="198" t="s">
        <v>526</v>
      </c>
      <c r="G318" s="199" t="s">
        <v>139</v>
      </c>
      <c r="H318" s="200">
        <v>1</v>
      </c>
      <c r="I318" s="201"/>
      <c r="J318" s="202">
        <f>ROUND(I318*H318,2)</f>
        <v>0</v>
      </c>
      <c r="K318" s="198" t="s">
        <v>125</v>
      </c>
      <c r="L318" s="37"/>
      <c r="M318" s="203" t="s">
        <v>1</v>
      </c>
      <c r="N318" s="204" t="s">
        <v>43</v>
      </c>
      <c r="O318" s="69"/>
      <c r="P318" s="205">
        <f>O318*H318</f>
        <v>0</v>
      </c>
      <c r="Q318" s="205">
        <v>0</v>
      </c>
      <c r="R318" s="205">
        <f>Q318*H318</f>
        <v>0</v>
      </c>
      <c r="S318" s="205">
        <v>0.23</v>
      </c>
      <c r="T318" s="206">
        <f>S318*H318</f>
        <v>0.23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07" t="s">
        <v>126</v>
      </c>
      <c r="AT318" s="207" t="s">
        <v>121</v>
      </c>
      <c r="AU318" s="207" t="s">
        <v>127</v>
      </c>
      <c r="AY318" s="15" t="s">
        <v>115</v>
      </c>
      <c r="BE318" s="208">
        <f>IF(N318="základní",J318,0)</f>
        <v>0</v>
      </c>
      <c r="BF318" s="208">
        <f>IF(N318="snížená",J318,0)</f>
        <v>0</v>
      </c>
      <c r="BG318" s="208">
        <f>IF(N318="zákl. přenesená",J318,0)</f>
        <v>0</v>
      </c>
      <c r="BH318" s="208">
        <f>IF(N318="sníž. přenesená",J318,0)</f>
        <v>0</v>
      </c>
      <c r="BI318" s="208">
        <f>IF(N318="nulová",J318,0)</f>
        <v>0</v>
      </c>
      <c r="BJ318" s="15" t="s">
        <v>21</v>
      </c>
      <c r="BK318" s="208">
        <f>ROUND(I318*H318,2)</f>
        <v>0</v>
      </c>
      <c r="BL318" s="15" t="s">
        <v>126</v>
      </c>
      <c r="BM318" s="207" t="s">
        <v>527</v>
      </c>
    </row>
    <row r="319" spans="1:65" s="2" customFormat="1" ht="27">
      <c r="A319" s="32"/>
      <c r="B319" s="33"/>
      <c r="C319" s="34"/>
      <c r="D319" s="209" t="s">
        <v>129</v>
      </c>
      <c r="E319" s="34"/>
      <c r="F319" s="210" t="s">
        <v>528</v>
      </c>
      <c r="G319" s="34"/>
      <c r="H319" s="34"/>
      <c r="I319" s="108"/>
      <c r="J319" s="34"/>
      <c r="K319" s="34"/>
      <c r="L319" s="37"/>
      <c r="M319" s="211"/>
      <c r="N319" s="212"/>
      <c r="O319" s="69"/>
      <c r="P319" s="69"/>
      <c r="Q319" s="69"/>
      <c r="R319" s="69"/>
      <c r="S319" s="69"/>
      <c r="T319" s="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5" t="s">
        <v>129</v>
      </c>
      <c r="AU319" s="15" t="s">
        <v>127</v>
      </c>
    </row>
    <row r="320" spans="1:65" s="2" customFormat="1" ht="16.5" customHeight="1">
      <c r="A320" s="32"/>
      <c r="B320" s="33"/>
      <c r="C320" s="196" t="s">
        <v>529</v>
      </c>
      <c r="D320" s="196" t="s">
        <v>121</v>
      </c>
      <c r="E320" s="197" t="s">
        <v>313</v>
      </c>
      <c r="F320" s="198" t="s">
        <v>314</v>
      </c>
      <c r="G320" s="199" t="s">
        <v>139</v>
      </c>
      <c r="H320" s="200">
        <v>1</v>
      </c>
      <c r="I320" s="201"/>
      <c r="J320" s="202">
        <f>ROUND(I320*H320,2)</f>
        <v>0</v>
      </c>
      <c r="K320" s="198" t="s">
        <v>125</v>
      </c>
      <c r="L320" s="37"/>
      <c r="M320" s="203" t="s">
        <v>1</v>
      </c>
      <c r="N320" s="204" t="s">
        <v>43</v>
      </c>
      <c r="O320" s="69"/>
      <c r="P320" s="205">
        <f>O320*H320</f>
        <v>0</v>
      </c>
      <c r="Q320" s="205">
        <v>0</v>
      </c>
      <c r="R320" s="205">
        <f>Q320*H320</f>
        <v>0</v>
      </c>
      <c r="S320" s="205">
        <v>0.28999999999999998</v>
      </c>
      <c r="T320" s="206">
        <f>S320*H320</f>
        <v>0.28999999999999998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07" t="s">
        <v>126</v>
      </c>
      <c r="AT320" s="207" t="s">
        <v>121</v>
      </c>
      <c r="AU320" s="207" t="s">
        <v>127</v>
      </c>
      <c r="AY320" s="15" t="s">
        <v>115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5" t="s">
        <v>21</v>
      </c>
      <c r="BK320" s="208">
        <f>ROUND(I320*H320,2)</f>
        <v>0</v>
      </c>
      <c r="BL320" s="15" t="s">
        <v>126</v>
      </c>
      <c r="BM320" s="207" t="s">
        <v>530</v>
      </c>
    </row>
    <row r="321" spans="1:65" s="2" customFormat="1" ht="27">
      <c r="A321" s="32"/>
      <c r="B321" s="33"/>
      <c r="C321" s="34"/>
      <c r="D321" s="209" t="s">
        <v>129</v>
      </c>
      <c r="E321" s="34"/>
      <c r="F321" s="210" t="s">
        <v>316</v>
      </c>
      <c r="G321" s="34"/>
      <c r="H321" s="34"/>
      <c r="I321" s="108"/>
      <c r="J321" s="34"/>
      <c r="K321" s="34"/>
      <c r="L321" s="37"/>
      <c r="M321" s="211"/>
      <c r="N321" s="212"/>
      <c r="O321" s="69"/>
      <c r="P321" s="69"/>
      <c r="Q321" s="69"/>
      <c r="R321" s="69"/>
      <c r="S321" s="69"/>
      <c r="T321" s="70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5" t="s">
        <v>129</v>
      </c>
      <c r="AU321" s="15" t="s">
        <v>127</v>
      </c>
    </row>
    <row r="322" spans="1:65" s="2" customFormat="1" ht="16.5" customHeight="1">
      <c r="A322" s="32"/>
      <c r="B322" s="33"/>
      <c r="C322" s="196" t="s">
        <v>531</v>
      </c>
      <c r="D322" s="196" t="s">
        <v>121</v>
      </c>
      <c r="E322" s="197" t="s">
        <v>532</v>
      </c>
      <c r="F322" s="198" t="s">
        <v>533</v>
      </c>
      <c r="G322" s="199" t="s">
        <v>139</v>
      </c>
      <c r="H322" s="200">
        <v>1</v>
      </c>
      <c r="I322" s="201"/>
      <c r="J322" s="202">
        <f>ROUND(I322*H322,2)</f>
        <v>0</v>
      </c>
      <c r="K322" s="198" t="s">
        <v>125</v>
      </c>
      <c r="L322" s="37"/>
      <c r="M322" s="203" t="s">
        <v>1</v>
      </c>
      <c r="N322" s="204" t="s">
        <v>43</v>
      </c>
      <c r="O322" s="69"/>
      <c r="P322" s="205">
        <f>O322*H322</f>
        <v>0</v>
      </c>
      <c r="Q322" s="205">
        <v>0</v>
      </c>
      <c r="R322" s="205">
        <f>Q322*H322</f>
        <v>0</v>
      </c>
      <c r="S322" s="205">
        <v>0.04</v>
      </c>
      <c r="T322" s="206">
        <f>S322*H322</f>
        <v>0.04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07" t="s">
        <v>126</v>
      </c>
      <c r="AT322" s="207" t="s">
        <v>121</v>
      </c>
      <c r="AU322" s="207" t="s">
        <v>127</v>
      </c>
      <c r="AY322" s="15" t="s">
        <v>115</v>
      </c>
      <c r="BE322" s="208">
        <f>IF(N322="základní",J322,0)</f>
        <v>0</v>
      </c>
      <c r="BF322" s="208">
        <f>IF(N322="snížená",J322,0)</f>
        <v>0</v>
      </c>
      <c r="BG322" s="208">
        <f>IF(N322="zákl. přenesená",J322,0)</f>
        <v>0</v>
      </c>
      <c r="BH322" s="208">
        <f>IF(N322="sníž. přenesená",J322,0)</f>
        <v>0</v>
      </c>
      <c r="BI322" s="208">
        <f>IF(N322="nulová",J322,0)</f>
        <v>0</v>
      </c>
      <c r="BJ322" s="15" t="s">
        <v>21</v>
      </c>
      <c r="BK322" s="208">
        <f>ROUND(I322*H322,2)</f>
        <v>0</v>
      </c>
      <c r="BL322" s="15" t="s">
        <v>126</v>
      </c>
      <c r="BM322" s="207" t="s">
        <v>534</v>
      </c>
    </row>
    <row r="323" spans="1:65" s="2" customFormat="1" ht="27">
      <c r="A323" s="32"/>
      <c r="B323" s="33"/>
      <c r="C323" s="34"/>
      <c r="D323" s="209" t="s">
        <v>129</v>
      </c>
      <c r="E323" s="34"/>
      <c r="F323" s="210" t="s">
        <v>535</v>
      </c>
      <c r="G323" s="34"/>
      <c r="H323" s="34"/>
      <c r="I323" s="108"/>
      <c r="J323" s="34"/>
      <c r="K323" s="34"/>
      <c r="L323" s="37"/>
      <c r="M323" s="211"/>
      <c r="N323" s="212"/>
      <c r="O323" s="69"/>
      <c r="P323" s="69"/>
      <c r="Q323" s="69"/>
      <c r="R323" s="69"/>
      <c r="S323" s="69"/>
      <c r="T323" s="70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5" t="s">
        <v>129</v>
      </c>
      <c r="AU323" s="15" t="s">
        <v>127</v>
      </c>
    </row>
    <row r="324" spans="1:65" s="2" customFormat="1" ht="21.75" customHeight="1">
      <c r="A324" s="32"/>
      <c r="B324" s="33"/>
      <c r="C324" s="196" t="s">
        <v>536</v>
      </c>
      <c r="D324" s="196" t="s">
        <v>121</v>
      </c>
      <c r="E324" s="197" t="s">
        <v>537</v>
      </c>
      <c r="F324" s="198" t="s">
        <v>538</v>
      </c>
      <c r="G324" s="199" t="s">
        <v>124</v>
      </c>
      <c r="H324" s="200">
        <v>1</v>
      </c>
      <c r="I324" s="201"/>
      <c r="J324" s="202">
        <f>ROUND(I324*H324,2)</f>
        <v>0</v>
      </c>
      <c r="K324" s="198" t="s">
        <v>125</v>
      </c>
      <c r="L324" s="37"/>
      <c r="M324" s="203" t="s">
        <v>1</v>
      </c>
      <c r="N324" s="204" t="s">
        <v>43</v>
      </c>
      <c r="O324" s="69"/>
      <c r="P324" s="205">
        <f>O324*H324</f>
        <v>0</v>
      </c>
      <c r="Q324" s="205">
        <v>0</v>
      </c>
      <c r="R324" s="205">
        <f>Q324*H324</f>
        <v>0</v>
      </c>
      <c r="S324" s="205">
        <v>0.32500000000000001</v>
      </c>
      <c r="T324" s="206">
        <f>S324*H324</f>
        <v>0.32500000000000001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07" t="s">
        <v>126</v>
      </c>
      <c r="AT324" s="207" t="s">
        <v>121</v>
      </c>
      <c r="AU324" s="207" t="s">
        <v>127</v>
      </c>
      <c r="AY324" s="15" t="s">
        <v>115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5" t="s">
        <v>21</v>
      </c>
      <c r="BK324" s="208">
        <f>ROUND(I324*H324,2)</f>
        <v>0</v>
      </c>
      <c r="BL324" s="15" t="s">
        <v>126</v>
      </c>
      <c r="BM324" s="207" t="s">
        <v>539</v>
      </c>
    </row>
    <row r="325" spans="1:65" s="2" customFormat="1" ht="27">
      <c r="A325" s="32"/>
      <c r="B325" s="33"/>
      <c r="C325" s="34"/>
      <c r="D325" s="209" t="s">
        <v>129</v>
      </c>
      <c r="E325" s="34"/>
      <c r="F325" s="210" t="s">
        <v>540</v>
      </c>
      <c r="G325" s="34"/>
      <c r="H325" s="34"/>
      <c r="I325" s="108"/>
      <c r="J325" s="34"/>
      <c r="K325" s="34"/>
      <c r="L325" s="37"/>
      <c r="M325" s="211"/>
      <c r="N325" s="212"/>
      <c r="O325" s="69"/>
      <c r="P325" s="69"/>
      <c r="Q325" s="69"/>
      <c r="R325" s="69"/>
      <c r="S325" s="69"/>
      <c r="T325" s="70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5" t="s">
        <v>129</v>
      </c>
      <c r="AU325" s="15" t="s">
        <v>127</v>
      </c>
    </row>
    <row r="326" spans="1:65" s="2" customFormat="1" ht="21.75" customHeight="1">
      <c r="A326" s="32"/>
      <c r="B326" s="33"/>
      <c r="C326" s="196" t="s">
        <v>541</v>
      </c>
      <c r="D326" s="196" t="s">
        <v>121</v>
      </c>
      <c r="E326" s="197" t="s">
        <v>542</v>
      </c>
      <c r="F326" s="198" t="s">
        <v>543</v>
      </c>
      <c r="G326" s="199" t="s">
        <v>124</v>
      </c>
      <c r="H326" s="200">
        <v>1</v>
      </c>
      <c r="I326" s="201"/>
      <c r="J326" s="202">
        <f>ROUND(I326*H326,2)</f>
        <v>0</v>
      </c>
      <c r="K326" s="198" t="s">
        <v>125</v>
      </c>
      <c r="L326" s="37"/>
      <c r="M326" s="203" t="s">
        <v>1</v>
      </c>
      <c r="N326" s="204" t="s">
        <v>43</v>
      </c>
      <c r="O326" s="69"/>
      <c r="P326" s="205">
        <f>O326*H326</f>
        <v>0</v>
      </c>
      <c r="Q326" s="205">
        <v>0</v>
      </c>
      <c r="R326" s="205">
        <f>Q326*H326</f>
        <v>0</v>
      </c>
      <c r="S326" s="205">
        <v>0.3</v>
      </c>
      <c r="T326" s="206">
        <f>S326*H326</f>
        <v>0.3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07" t="s">
        <v>126</v>
      </c>
      <c r="AT326" s="207" t="s">
        <v>121</v>
      </c>
      <c r="AU326" s="207" t="s">
        <v>127</v>
      </c>
      <c r="AY326" s="15" t="s">
        <v>115</v>
      </c>
      <c r="BE326" s="208">
        <f>IF(N326="základní",J326,0)</f>
        <v>0</v>
      </c>
      <c r="BF326" s="208">
        <f>IF(N326="snížená",J326,0)</f>
        <v>0</v>
      </c>
      <c r="BG326" s="208">
        <f>IF(N326="zákl. přenesená",J326,0)</f>
        <v>0</v>
      </c>
      <c r="BH326" s="208">
        <f>IF(N326="sníž. přenesená",J326,0)</f>
        <v>0</v>
      </c>
      <c r="BI326" s="208">
        <f>IF(N326="nulová",J326,0)</f>
        <v>0</v>
      </c>
      <c r="BJ326" s="15" t="s">
        <v>21</v>
      </c>
      <c r="BK326" s="208">
        <f>ROUND(I326*H326,2)</f>
        <v>0</v>
      </c>
      <c r="BL326" s="15" t="s">
        <v>126</v>
      </c>
      <c r="BM326" s="207" t="s">
        <v>544</v>
      </c>
    </row>
    <row r="327" spans="1:65" s="2" customFormat="1" ht="27">
      <c r="A327" s="32"/>
      <c r="B327" s="33"/>
      <c r="C327" s="34"/>
      <c r="D327" s="209" t="s">
        <v>129</v>
      </c>
      <c r="E327" s="34"/>
      <c r="F327" s="210" t="s">
        <v>545</v>
      </c>
      <c r="G327" s="34"/>
      <c r="H327" s="34"/>
      <c r="I327" s="108"/>
      <c r="J327" s="34"/>
      <c r="K327" s="34"/>
      <c r="L327" s="37"/>
      <c r="M327" s="211"/>
      <c r="N327" s="212"/>
      <c r="O327" s="69"/>
      <c r="P327" s="69"/>
      <c r="Q327" s="69"/>
      <c r="R327" s="69"/>
      <c r="S327" s="69"/>
      <c r="T327" s="70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5" t="s">
        <v>129</v>
      </c>
      <c r="AU327" s="15" t="s">
        <v>127</v>
      </c>
    </row>
    <row r="328" spans="1:65" s="2" customFormat="1" ht="21.75" customHeight="1">
      <c r="A328" s="32"/>
      <c r="B328" s="33"/>
      <c r="C328" s="196" t="s">
        <v>27</v>
      </c>
      <c r="D328" s="196" t="s">
        <v>121</v>
      </c>
      <c r="E328" s="197" t="s">
        <v>546</v>
      </c>
      <c r="F328" s="198" t="s">
        <v>547</v>
      </c>
      <c r="G328" s="199" t="s">
        <v>124</v>
      </c>
      <c r="H328" s="200">
        <v>1</v>
      </c>
      <c r="I328" s="201"/>
      <c r="J328" s="202">
        <f>ROUND(I328*H328,2)</f>
        <v>0</v>
      </c>
      <c r="K328" s="198" t="s">
        <v>125</v>
      </c>
      <c r="L328" s="37"/>
      <c r="M328" s="203" t="s">
        <v>1</v>
      </c>
      <c r="N328" s="204" t="s">
        <v>43</v>
      </c>
      <c r="O328" s="69"/>
      <c r="P328" s="205">
        <f>O328*H328</f>
        <v>0</v>
      </c>
      <c r="Q328" s="205">
        <v>0</v>
      </c>
      <c r="R328" s="205">
        <f>Q328*H328</f>
        <v>0</v>
      </c>
      <c r="S328" s="205">
        <v>0.3</v>
      </c>
      <c r="T328" s="206">
        <f>S328*H328</f>
        <v>0.3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207" t="s">
        <v>126</v>
      </c>
      <c r="AT328" s="207" t="s">
        <v>121</v>
      </c>
      <c r="AU328" s="207" t="s">
        <v>127</v>
      </c>
      <c r="AY328" s="15" t="s">
        <v>115</v>
      </c>
      <c r="BE328" s="208">
        <f>IF(N328="základní",J328,0)</f>
        <v>0</v>
      </c>
      <c r="BF328" s="208">
        <f>IF(N328="snížená",J328,0)</f>
        <v>0</v>
      </c>
      <c r="BG328" s="208">
        <f>IF(N328="zákl. přenesená",J328,0)</f>
        <v>0</v>
      </c>
      <c r="BH328" s="208">
        <f>IF(N328="sníž. přenesená",J328,0)</f>
        <v>0</v>
      </c>
      <c r="BI328" s="208">
        <f>IF(N328="nulová",J328,0)</f>
        <v>0</v>
      </c>
      <c r="BJ328" s="15" t="s">
        <v>21</v>
      </c>
      <c r="BK328" s="208">
        <f>ROUND(I328*H328,2)</f>
        <v>0</v>
      </c>
      <c r="BL328" s="15" t="s">
        <v>126</v>
      </c>
      <c r="BM328" s="207" t="s">
        <v>548</v>
      </c>
    </row>
    <row r="329" spans="1:65" s="2" customFormat="1" ht="36">
      <c r="A329" s="32"/>
      <c r="B329" s="33"/>
      <c r="C329" s="34"/>
      <c r="D329" s="209" t="s">
        <v>129</v>
      </c>
      <c r="E329" s="34"/>
      <c r="F329" s="210" t="s">
        <v>549</v>
      </c>
      <c r="G329" s="34"/>
      <c r="H329" s="34"/>
      <c r="I329" s="108"/>
      <c r="J329" s="34"/>
      <c r="K329" s="34"/>
      <c r="L329" s="37"/>
      <c r="M329" s="211"/>
      <c r="N329" s="212"/>
      <c r="O329" s="69"/>
      <c r="P329" s="69"/>
      <c r="Q329" s="69"/>
      <c r="R329" s="69"/>
      <c r="S329" s="69"/>
      <c r="T329" s="70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5" t="s">
        <v>129</v>
      </c>
      <c r="AU329" s="15" t="s">
        <v>127</v>
      </c>
    </row>
    <row r="330" spans="1:65" s="2" customFormat="1" ht="21.75" customHeight="1">
      <c r="A330" s="32"/>
      <c r="B330" s="33"/>
      <c r="C330" s="196" t="s">
        <v>550</v>
      </c>
      <c r="D330" s="196" t="s">
        <v>121</v>
      </c>
      <c r="E330" s="197" t="s">
        <v>551</v>
      </c>
      <c r="F330" s="198" t="s">
        <v>552</v>
      </c>
      <c r="G330" s="199" t="s">
        <v>124</v>
      </c>
      <c r="H330" s="200">
        <v>1</v>
      </c>
      <c r="I330" s="201"/>
      <c r="J330" s="202">
        <f>ROUND(I330*H330,2)</f>
        <v>0</v>
      </c>
      <c r="K330" s="198" t="s">
        <v>125</v>
      </c>
      <c r="L330" s="37"/>
      <c r="M330" s="203" t="s">
        <v>1</v>
      </c>
      <c r="N330" s="204" t="s">
        <v>43</v>
      </c>
      <c r="O330" s="69"/>
      <c r="P330" s="205">
        <f>O330*H330</f>
        <v>0</v>
      </c>
      <c r="Q330" s="205">
        <v>0</v>
      </c>
      <c r="R330" s="205">
        <f>Q330*H330</f>
        <v>0</v>
      </c>
      <c r="S330" s="205">
        <v>0.3</v>
      </c>
      <c r="T330" s="206">
        <f>S330*H330</f>
        <v>0.3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07" t="s">
        <v>126</v>
      </c>
      <c r="AT330" s="207" t="s">
        <v>121</v>
      </c>
      <c r="AU330" s="207" t="s">
        <v>127</v>
      </c>
      <c r="AY330" s="15" t="s">
        <v>115</v>
      </c>
      <c r="BE330" s="208">
        <f>IF(N330="základní",J330,0)</f>
        <v>0</v>
      </c>
      <c r="BF330" s="208">
        <f>IF(N330="snížená",J330,0)</f>
        <v>0</v>
      </c>
      <c r="BG330" s="208">
        <f>IF(N330="zákl. přenesená",J330,0)</f>
        <v>0</v>
      </c>
      <c r="BH330" s="208">
        <f>IF(N330="sníž. přenesená",J330,0)</f>
        <v>0</v>
      </c>
      <c r="BI330" s="208">
        <f>IF(N330="nulová",J330,0)</f>
        <v>0</v>
      </c>
      <c r="BJ330" s="15" t="s">
        <v>21</v>
      </c>
      <c r="BK330" s="208">
        <f>ROUND(I330*H330,2)</f>
        <v>0</v>
      </c>
      <c r="BL330" s="15" t="s">
        <v>126</v>
      </c>
      <c r="BM330" s="207" t="s">
        <v>553</v>
      </c>
    </row>
    <row r="331" spans="1:65" s="2" customFormat="1" ht="36">
      <c r="A331" s="32"/>
      <c r="B331" s="33"/>
      <c r="C331" s="34"/>
      <c r="D331" s="209" t="s">
        <v>129</v>
      </c>
      <c r="E331" s="34"/>
      <c r="F331" s="210" t="s">
        <v>554</v>
      </c>
      <c r="G331" s="34"/>
      <c r="H331" s="34"/>
      <c r="I331" s="108"/>
      <c r="J331" s="34"/>
      <c r="K331" s="34"/>
      <c r="L331" s="37"/>
      <c r="M331" s="211"/>
      <c r="N331" s="212"/>
      <c r="O331" s="69"/>
      <c r="P331" s="69"/>
      <c r="Q331" s="69"/>
      <c r="R331" s="69"/>
      <c r="S331" s="69"/>
      <c r="T331" s="70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5" t="s">
        <v>129</v>
      </c>
      <c r="AU331" s="15" t="s">
        <v>127</v>
      </c>
    </row>
    <row r="332" spans="1:65" s="2" customFormat="1" ht="21.75" customHeight="1">
      <c r="A332" s="32"/>
      <c r="B332" s="33"/>
      <c r="C332" s="196" t="s">
        <v>555</v>
      </c>
      <c r="D332" s="196" t="s">
        <v>121</v>
      </c>
      <c r="E332" s="197" t="s">
        <v>556</v>
      </c>
      <c r="F332" s="198" t="s">
        <v>557</v>
      </c>
      <c r="G332" s="199" t="s">
        <v>244</v>
      </c>
      <c r="H332" s="200">
        <v>1</v>
      </c>
      <c r="I332" s="201"/>
      <c r="J332" s="202">
        <f>ROUND(I332*H332,2)</f>
        <v>0</v>
      </c>
      <c r="K332" s="198" t="s">
        <v>125</v>
      </c>
      <c r="L332" s="37"/>
      <c r="M332" s="203" t="s">
        <v>1</v>
      </c>
      <c r="N332" s="204" t="s">
        <v>43</v>
      </c>
      <c r="O332" s="69"/>
      <c r="P332" s="205">
        <f>O332*H332</f>
        <v>0</v>
      </c>
      <c r="Q332" s="205">
        <v>0</v>
      </c>
      <c r="R332" s="205">
        <f>Q332*H332</f>
        <v>0</v>
      </c>
      <c r="S332" s="205">
        <v>0</v>
      </c>
      <c r="T332" s="206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07" t="s">
        <v>126</v>
      </c>
      <c r="AT332" s="207" t="s">
        <v>121</v>
      </c>
      <c r="AU332" s="207" t="s">
        <v>127</v>
      </c>
      <c r="AY332" s="15" t="s">
        <v>115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5" t="s">
        <v>21</v>
      </c>
      <c r="BK332" s="208">
        <f>ROUND(I332*H332,2)</f>
        <v>0</v>
      </c>
      <c r="BL332" s="15" t="s">
        <v>126</v>
      </c>
      <c r="BM332" s="207" t="s">
        <v>558</v>
      </c>
    </row>
    <row r="333" spans="1:65" s="2" customFormat="1" ht="27">
      <c r="A333" s="32"/>
      <c r="B333" s="33"/>
      <c r="C333" s="34"/>
      <c r="D333" s="209" t="s">
        <v>129</v>
      </c>
      <c r="E333" s="34"/>
      <c r="F333" s="210" t="s">
        <v>559</v>
      </c>
      <c r="G333" s="34"/>
      <c r="H333" s="34"/>
      <c r="I333" s="108"/>
      <c r="J333" s="34"/>
      <c r="K333" s="34"/>
      <c r="L333" s="37"/>
      <c r="M333" s="211"/>
      <c r="N333" s="212"/>
      <c r="O333" s="69"/>
      <c r="P333" s="69"/>
      <c r="Q333" s="69"/>
      <c r="R333" s="69"/>
      <c r="S333" s="69"/>
      <c r="T333" s="70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5" t="s">
        <v>129</v>
      </c>
      <c r="AU333" s="15" t="s">
        <v>127</v>
      </c>
    </row>
    <row r="334" spans="1:65" s="2" customFormat="1" ht="16.5" customHeight="1">
      <c r="A334" s="32"/>
      <c r="B334" s="33"/>
      <c r="C334" s="196" t="s">
        <v>560</v>
      </c>
      <c r="D334" s="196" t="s">
        <v>121</v>
      </c>
      <c r="E334" s="197" t="s">
        <v>561</v>
      </c>
      <c r="F334" s="198" t="s">
        <v>562</v>
      </c>
      <c r="G334" s="199" t="s">
        <v>124</v>
      </c>
      <c r="H334" s="200">
        <v>1</v>
      </c>
      <c r="I334" s="201"/>
      <c r="J334" s="202">
        <f>ROUND(I334*H334,2)</f>
        <v>0</v>
      </c>
      <c r="K334" s="198" t="s">
        <v>125</v>
      </c>
      <c r="L334" s="37"/>
      <c r="M334" s="203" t="s">
        <v>1</v>
      </c>
      <c r="N334" s="204" t="s">
        <v>43</v>
      </c>
      <c r="O334" s="69"/>
      <c r="P334" s="205">
        <f>O334*H334</f>
        <v>0</v>
      </c>
      <c r="Q334" s="205">
        <v>0</v>
      </c>
      <c r="R334" s="205">
        <f>Q334*H334</f>
        <v>0</v>
      </c>
      <c r="S334" s="205">
        <v>0</v>
      </c>
      <c r="T334" s="206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07" t="s">
        <v>126</v>
      </c>
      <c r="AT334" s="207" t="s">
        <v>121</v>
      </c>
      <c r="AU334" s="207" t="s">
        <v>127</v>
      </c>
      <c r="AY334" s="15" t="s">
        <v>115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5" t="s">
        <v>21</v>
      </c>
      <c r="BK334" s="208">
        <f>ROUND(I334*H334,2)</f>
        <v>0</v>
      </c>
      <c r="BL334" s="15" t="s">
        <v>126</v>
      </c>
      <c r="BM334" s="207" t="s">
        <v>563</v>
      </c>
    </row>
    <row r="335" spans="1:65" s="2" customFormat="1" ht="18">
      <c r="A335" s="32"/>
      <c r="B335" s="33"/>
      <c r="C335" s="34"/>
      <c r="D335" s="209" t="s">
        <v>129</v>
      </c>
      <c r="E335" s="34"/>
      <c r="F335" s="210" t="s">
        <v>564</v>
      </c>
      <c r="G335" s="34"/>
      <c r="H335" s="34"/>
      <c r="I335" s="108"/>
      <c r="J335" s="34"/>
      <c r="K335" s="34"/>
      <c r="L335" s="37"/>
      <c r="M335" s="211"/>
      <c r="N335" s="212"/>
      <c r="O335" s="69"/>
      <c r="P335" s="69"/>
      <c r="Q335" s="69"/>
      <c r="R335" s="69"/>
      <c r="S335" s="69"/>
      <c r="T335" s="70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5" t="s">
        <v>129</v>
      </c>
      <c r="AU335" s="15" t="s">
        <v>127</v>
      </c>
    </row>
    <row r="336" spans="1:65" s="2" customFormat="1" ht="21.75" customHeight="1">
      <c r="A336" s="32"/>
      <c r="B336" s="33"/>
      <c r="C336" s="196" t="s">
        <v>565</v>
      </c>
      <c r="D336" s="196" t="s">
        <v>121</v>
      </c>
      <c r="E336" s="197" t="s">
        <v>566</v>
      </c>
      <c r="F336" s="198" t="s">
        <v>567</v>
      </c>
      <c r="G336" s="199" t="s">
        <v>124</v>
      </c>
      <c r="H336" s="200">
        <v>1</v>
      </c>
      <c r="I336" s="201"/>
      <c r="J336" s="202">
        <f>ROUND(I336*H336,2)</f>
        <v>0</v>
      </c>
      <c r="K336" s="198" t="s">
        <v>125</v>
      </c>
      <c r="L336" s="37"/>
      <c r="M336" s="203" t="s">
        <v>1</v>
      </c>
      <c r="N336" s="204" t="s">
        <v>43</v>
      </c>
      <c r="O336" s="69"/>
      <c r="P336" s="205">
        <f>O336*H336</f>
        <v>0</v>
      </c>
      <c r="Q336" s="205">
        <v>0</v>
      </c>
      <c r="R336" s="205">
        <f>Q336*H336</f>
        <v>0</v>
      </c>
      <c r="S336" s="205">
        <v>0</v>
      </c>
      <c r="T336" s="206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07" t="s">
        <v>126</v>
      </c>
      <c r="AT336" s="207" t="s">
        <v>121</v>
      </c>
      <c r="AU336" s="207" t="s">
        <v>127</v>
      </c>
      <c r="AY336" s="15" t="s">
        <v>115</v>
      </c>
      <c r="BE336" s="208">
        <f>IF(N336="základní",J336,0)</f>
        <v>0</v>
      </c>
      <c r="BF336" s="208">
        <f>IF(N336="snížená",J336,0)</f>
        <v>0</v>
      </c>
      <c r="BG336" s="208">
        <f>IF(N336="zákl. přenesená",J336,0)</f>
        <v>0</v>
      </c>
      <c r="BH336" s="208">
        <f>IF(N336="sníž. přenesená",J336,0)</f>
        <v>0</v>
      </c>
      <c r="BI336" s="208">
        <f>IF(N336="nulová",J336,0)</f>
        <v>0</v>
      </c>
      <c r="BJ336" s="15" t="s">
        <v>21</v>
      </c>
      <c r="BK336" s="208">
        <f>ROUND(I336*H336,2)</f>
        <v>0</v>
      </c>
      <c r="BL336" s="15" t="s">
        <v>126</v>
      </c>
      <c r="BM336" s="207" t="s">
        <v>568</v>
      </c>
    </row>
    <row r="337" spans="1:65" s="2" customFormat="1" ht="27">
      <c r="A337" s="32"/>
      <c r="B337" s="33"/>
      <c r="C337" s="34"/>
      <c r="D337" s="209" t="s">
        <v>129</v>
      </c>
      <c r="E337" s="34"/>
      <c r="F337" s="210" t="s">
        <v>569</v>
      </c>
      <c r="G337" s="34"/>
      <c r="H337" s="34"/>
      <c r="I337" s="108"/>
      <c r="J337" s="34"/>
      <c r="K337" s="34"/>
      <c r="L337" s="37"/>
      <c r="M337" s="211"/>
      <c r="N337" s="212"/>
      <c r="O337" s="69"/>
      <c r="P337" s="69"/>
      <c r="Q337" s="69"/>
      <c r="R337" s="69"/>
      <c r="S337" s="69"/>
      <c r="T337" s="70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5" t="s">
        <v>129</v>
      </c>
      <c r="AU337" s="15" t="s">
        <v>127</v>
      </c>
    </row>
    <row r="338" spans="1:65" s="2" customFormat="1" ht="21.75" customHeight="1">
      <c r="A338" s="32"/>
      <c r="B338" s="33"/>
      <c r="C338" s="196" t="s">
        <v>570</v>
      </c>
      <c r="D338" s="196" t="s">
        <v>121</v>
      </c>
      <c r="E338" s="197" t="s">
        <v>571</v>
      </c>
      <c r="F338" s="198" t="s">
        <v>572</v>
      </c>
      <c r="G338" s="199" t="s">
        <v>124</v>
      </c>
      <c r="H338" s="200">
        <v>1</v>
      </c>
      <c r="I338" s="201"/>
      <c r="J338" s="202">
        <f>ROUND(I338*H338,2)</f>
        <v>0</v>
      </c>
      <c r="K338" s="198" t="s">
        <v>125</v>
      </c>
      <c r="L338" s="37"/>
      <c r="M338" s="203" t="s">
        <v>1</v>
      </c>
      <c r="N338" s="204" t="s">
        <v>43</v>
      </c>
      <c r="O338" s="69"/>
      <c r="P338" s="205">
        <f>O338*H338</f>
        <v>0</v>
      </c>
      <c r="Q338" s="205">
        <v>0</v>
      </c>
      <c r="R338" s="205">
        <f>Q338*H338</f>
        <v>0</v>
      </c>
      <c r="S338" s="205">
        <v>0</v>
      </c>
      <c r="T338" s="206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207" t="s">
        <v>126</v>
      </c>
      <c r="AT338" s="207" t="s">
        <v>121</v>
      </c>
      <c r="AU338" s="207" t="s">
        <v>127</v>
      </c>
      <c r="AY338" s="15" t="s">
        <v>115</v>
      </c>
      <c r="BE338" s="208">
        <f>IF(N338="základní",J338,0)</f>
        <v>0</v>
      </c>
      <c r="BF338" s="208">
        <f>IF(N338="snížená",J338,0)</f>
        <v>0</v>
      </c>
      <c r="BG338" s="208">
        <f>IF(N338="zákl. přenesená",J338,0)</f>
        <v>0</v>
      </c>
      <c r="BH338" s="208">
        <f>IF(N338="sníž. přenesená",J338,0)</f>
        <v>0</v>
      </c>
      <c r="BI338" s="208">
        <f>IF(N338="nulová",J338,0)</f>
        <v>0</v>
      </c>
      <c r="BJ338" s="15" t="s">
        <v>21</v>
      </c>
      <c r="BK338" s="208">
        <f>ROUND(I338*H338,2)</f>
        <v>0</v>
      </c>
      <c r="BL338" s="15" t="s">
        <v>126</v>
      </c>
      <c r="BM338" s="207" t="s">
        <v>573</v>
      </c>
    </row>
    <row r="339" spans="1:65" s="2" customFormat="1" ht="18">
      <c r="A339" s="32"/>
      <c r="B339" s="33"/>
      <c r="C339" s="34"/>
      <c r="D339" s="209" t="s">
        <v>129</v>
      </c>
      <c r="E339" s="34"/>
      <c r="F339" s="210" t="s">
        <v>574</v>
      </c>
      <c r="G339" s="34"/>
      <c r="H339" s="34"/>
      <c r="I339" s="108"/>
      <c r="J339" s="34"/>
      <c r="K339" s="34"/>
      <c r="L339" s="37"/>
      <c r="M339" s="211"/>
      <c r="N339" s="212"/>
      <c r="O339" s="69"/>
      <c r="P339" s="69"/>
      <c r="Q339" s="69"/>
      <c r="R339" s="69"/>
      <c r="S339" s="69"/>
      <c r="T339" s="70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5" t="s">
        <v>129</v>
      </c>
      <c r="AU339" s="15" t="s">
        <v>127</v>
      </c>
    </row>
    <row r="340" spans="1:65" s="2" customFormat="1" ht="21.75" customHeight="1">
      <c r="A340" s="32"/>
      <c r="B340" s="33"/>
      <c r="C340" s="196" t="s">
        <v>575</v>
      </c>
      <c r="D340" s="196" t="s">
        <v>121</v>
      </c>
      <c r="E340" s="197" t="s">
        <v>576</v>
      </c>
      <c r="F340" s="198" t="s">
        <v>577</v>
      </c>
      <c r="G340" s="199" t="s">
        <v>124</v>
      </c>
      <c r="H340" s="200">
        <v>1</v>
      </c>
      <c r="I340" s="201"/>
      <c r="J340" s="202">
        <f>ROUND(I340*H340,2)</f>
        <v>0</v>
      </c>
      <c r="K340" s="198" t="s">
        <v>125</v>
      </c>
      <c r="L340" s="37"/>
      <c r="M340" s="203" t="s">
        <v>1</v>
      </c>
      <c r="N340" s="204" t="s">
        <v>43</v>
      </c>
      <c r="O340" s="69"/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207" t="s">
        <v>126</v>
      </c>
      <c r="AT340" s="207" t="s">
        <v>121</v>
      </c>
      <c r="AU340" s="207" t="s">
        <v>127</v>
      </c>
      <c r="AY340" s="15" t="s">
        <v>115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5" t="s">
        <v>21</v>
      </c>
      <c r="BK340" s="208">
        <f>ROUND(I340*H340,2)</f>
        <v>0</v>
      </c>
      <c r="BL340" s="15" t="s">
        <v>126</v>
      </c>
      <c r="BM340" s="207" t="s">
        <v>578</v>
      </c>
    </row>
    <row r="341" spans="1:65" s="2" customFormat="1" ht="18">
      <c r="A341" s="32"/>
      <c r="B341" s="33"/>
      <c r="C341" s="34"/>
      <c r="D341" s="209" t="s">
        <v>129</v>
      </c>
      <c r="E341" s="34"/>
      <c r="F341" s="210" t="s">
        <v>579</v>
      </c>
      <c r="G341" s="34"/>
      <c r="H341" s="34"/>
      <c r="I341" s="108"/>
      <c r="J341" s="34"/>
      <c r="K341" s="34"/>
      <c r="L341" s="37"/>
      <c r="M341" s="211"/>
      <c r="N341" s="212"/>
      <c r="O341" s="69"/>
      <c r="P341" s="69"/>
      <c r="Q341" s="69"/>
      <c r="R341" s="69"/>
      <c r="S341" s="69"/>
      <c r="T341" s="70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5" t="s">
        <v>129</v>
      </c>
      <c r="AU341" s="15" t="s">
        <v>127</v>
      </c>
    </row>
    <row r="342" spans="1:65" s="2" customFormat="1" ht="16.5" customHeight="1">
      <c r="A342" s="32"/>
      <c r="B342" s="33"/>
      <c r="C342" s="213" t="s">
        <v>580</v>
      </c>
      <c r="D342" s="213" t="s">
        <v>342</v>
      </c>
      <c r="E342" s="214" t="s">
        <v>581</v>
      </c>
      <c r="F342" s="215" t="s">
        <v>582</v>
      </c>
      <c r="G342" s="216" t="s">
        <v>583</v>
      </c>
      <c r="H342" s="217">
        <v>1</v>
      </c>
      <c r="I342" s="218"/>
      <c r="J342" s="219">
        <f>ROUND(I342*H342,2)</f>
        <v>0</v>
      </c>
      <c r="K342" s="215" t="s">
        <v>125</v>
      </c>
      <c r="L342" s="220"/>
      <c r="M342" s="221" t="s">
        <v>1</v>
      </c>
      <c r="N342" s="222" t="s">
        <v>43</v>
      </c>
      <c r="O342" s="69"/>
      <c r="P342" s="205">
        <f>O342*H342</f>
        <v>0</v>
      </c>
      <c r="Q342" s="205">
        <v>1E-3</v>
      </c>
      <c r="R342" s="205">
        <f>Q342*H342</f>
        <v>1E-3</v>
      </c>
      <c r="S342" s="205">
        <v>0</v>
      </c>
      <c r="T342" s="206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207" t="s">
        <v>160</v>
      </c>
      <c r="AT342" s="207" t="s">
        <v>342</v>
      </c>
      <c r="AU342" s="207" t="s">
        <v>127</v>
      </c>
      <c r="AY342" s="15" t="s">
        <v>115</v>
      </c>
      <c r="BE342" s="208">
        <f>IF(N342="základní",J342,0)</f>
        <v>0</v>
      </c>
      <c r="BF342" s="208">
        <f>IF(N342="snížená",J342,0)</f>
        <v>0</v>
      </c>
      <c r="BG342" s="208">
        <f>IF(N342="zákl. přenesená",J342,0)</f>
        <v>0</v>
      </c>
      <c r="BH342" s="208">
        <f>IF(N342="sníž. přenesená",J342,0)</f>
        <v>0</v>
      </c>
      <c r="BI342" s="208">
        <f>IF(N342="nulová",J342,0)</f>
        <v>0</v>
      </c>
      <c r="BJ342" s="15" t="s">
        <v>21</v>
      </c>
      <c r="BK342" s="208">
        <f>ROUND(I342*H342,2)</f>
        <v>0</v>
      </c>
      <c r="BL342" s="15" t="s">
        <v>126</v>
      </c>
      <c r="BM342" s="207" t="s">
        <v>584</v>
      </c>
    </row>
    <row r="343" spans="1:65" s="2" customFormat="1" ht="11.25">
      <c r="A343" s="32"/>
      <c r="B343" s="33"/>
      <c r="C343" s="34"/>
      <c r="D343" s="209" t="s">
        <v>129</v>
      </c>
      <c r="E343" s="34"/>
      <c r="F343" s="210" t="s">
        <v>582</v>
      </c>
      <c r="G343" s="34"/>
      <c r="H343" s="34"/>
      <c r="I343" s="108"/>
      <c r="J343" s="34"/>
      <c r="K343" s="34"/>
      <c r="L343" s="37"/>
      <c r="M343" s="211"/>
      <c r="N343" s="212"/>
      <c r="O343" s="69"/>
      <c r="P343" s="69"/>
      <c r="Q343" s="69"/>
      <c r="R343" s="69"/>
      <c r="S343" s="69"/>
      <c r="T343" s="70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5" t="s">
        <v>129</v>
      </c>
      <c r="AU343" s="15" t="s">
        <v>127</v>
      </c>
    </row>
    <row r="344" spans="1:65" s="13" customFormat="1" ht="22.5">
      <c r="B344" s="223"/>
      <c r="C344" s="224"/>
      <c r="D344" s="209" t="s">
        <v>585</v>
      </c>
      <c r="E344" s="224"/>
      <c r="F344" s="225" t="s">
        <v>586</v>
      </c>
      <c r="G344" s="224"/>
      <c r="H344" s="226">
        <v>1</v>
      </c>
      <c r="I344" s="227"/>
      <c r="J344" s="224"/>
      <c r="K344" s="224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585</v>
      </c>
      <c r="AU344" s="232" t="s">
        <v>127</v>
      </c>
      <c r="AV344" s="13" t="s">
        <v>84</v>
      </c>
      <c r="AW344" s="13" t="s">
        <v>4</v>
      </c>
      <c r="AX344" s="13" t="s">
        <v>21</v>
      </c>
      <c r="AY344" s="232" t="s">
        <v>115</v>
      </c>
    </row>
    <row r="345" spans="1:65" s="2" customFormat="1" ht="16.5" customHeight="1">
      <c r="A345" s="32"/>
      <c r="B345" s="33"/>
      <c r="C345" s="196" t="s">
        <v>587</v>
      </c>
      <c r="D345" s="196" t="s">
        <v>121</v>
      </c>
      <c r="E345" s="197" t="s">
        <v>439</v>
      </c>
      <c r="F345" s="198" t="s">
        <v>440</v>
      </c>
      <c r="G345" s="199" t="s">
        <v>124</v>
      </c>
      <c r="H345" s="200">
        <v>1</v>
      </c>
      <c r="I345" s="201"/>
      <c r="J345" s="202">
        <f>ROUND(I345*H345,2)</f>
        <v>0</v>
      </c>
      <c r="K345" s="198" t="s">
        <v>125</v>
      </c>
      <c r="L345" s="37"/>
      <c r="M345" s="203" t="s">
        <v>1</v>
      </c>
      <c r="N345" s="204" t="s">
        <v>43</v>
      </c>
      <c r="O345" s="69"/>
      <c r="P345" s="205">
        <f>O345*H345</f>
        <v>0</v>
      </c>
      <c r="Q345" s="205">
        <v>0.36834</v>
      </c>
      <c r="R345" s="205">
        <f>Q345*H345</f>
        <v>0.36834</v>
      </c>
      <c r="S345" s="205">
        <v>0</v>
      </c>
      <c r="T345" s="206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07" t="s">
        <v>126</v>
      </c>
      <c r="AT345" s="207" t="s">
        <v>121</v>
      </c>
      <c r="AU345" s="207" t="s">
        <v>127</v>
      </c>
      <c r="AY345" s="15" t="s">
        <v>115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5" t="s">
        <v>21</v>
      </c>
      <c r="BK345" s="208">
        <f>ROUND(I345*H345,2)</f>
        <v>0</v>
      </c>
      <c r="BL345" s="15" t="s">
        <v>126</v>
      </c>
      <c r="BM345" s="207" t="s">
        <v>588</v>
      </c>
    </row>
    <row r="346" spans="1:65" s="2" customFormat="1" ht="18">
      <c r="A346" s="32"/>
      <c r="B346" s="33"/>
      <c r="C346" s="34"/>
      <c r="D346" s="209" t="s">
        <v>129</v>
      </c>
      <c r="E346" s="34"/>
      <c r="F346" s="210" t="s">
        <v>442</v>
      </c>
      <c r="G346" s="34"/>
      <c r="H346" s="34"/>
      <c r="I346" s="108"/>
      <c r="J346" s="34"/>
      <c r="K346" s="34"/>
      <c r="L346" s="37"/>
      <c r="M346" s="211"/>
      <c r="N346" s="212"/>
      <c r="O346" s="69"/>
      <c r="P346" s="69"/>
      <c r="Q346" s="69"/>
      <c r="R346" s="69"/>
      <c r="S346" s="69"/>
      <c r="T346" s="70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5" t="s">
        <v>129</v>
      </c>
      <c r="AU346" s="15" t="s">
        <v>127</v>
      </c>
    </row>
    <row r="347" spans="1:65" s="2" customFormat="1" ht="16.5" customHeight="1">
      <c r="A347" s="32"/>
      <c r="B347" s="33"/>
      <c r="C347" s="196" t="s">
        <v>589</v>
      </c>
      <c r="D347" s="196" t="s">
        <v>121</v>
      </c>
      <c r="E347" s="197" t="s">
        <v>590</v>
      </c>
      <c r="F347" s="198" t="s">
        <v>591</v>
      </c>
      <c r="G347" s="199" t="s">
        <v>124</v>
      </c>
      <c r="H347" s="200">
        <v>1</v>
      </c>
      <c r="I347" s="201"/>
      <c r="J347" s="202">
        <f>ROUND(I347*H347,2)</f>
        <v>0</v>
      </c>
      <c r="K347" s="198" t="s">
        <v>125</v>
      </c>
      <c r="L347" s="37"/>
      <c r="M347" s="203" t="s">
        <v>1</v>
      </c>
      <c r="N347" s="204" t="s">
        <v>43</v>
      </c>
      <c r="O347" s="69"/>
      <c r="P347" s="205">
        <f>O347*H347</f>
        <v>0</v>
      </c>
      <c r="Q347" s="205">
        <v>0</v>
      </c>
      <c r="R347" s="205">
        <f>Q347*H347</f>
        <v>0</v>
      </c>
      <c r="S347" s="205">
        <v>0</v>
      </c>
      <c r="T347" s="206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07" t="s">
        <v>126</v>
      </c>
      <c r="AT347" s="207" t="s">
        <v>121</v>
      </c>
      <c r="AU347" s="207" t="s">
        <v>127</v>
      </c>
      <c r="AY347" s="15" t="s">
        <v>115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5" t="s">
        <v>21</v>
      </c>
      <c r="BK347" s="208">
        <f>ROUND(I347*H347,2)</f>
        <v>0</v>
      </c>
      <c r="BL347" s="15" t="s">
        <v>126</v>
      </c>
      <c r="BM347" s="207" t="s">
        <v>592</v>
      </c>
    </row>
    <row r="348" spans="1:65" s="2" customFormat="1" ht="18">
      <c r="A348" s="32"/>
      <c r="B348" s="33"/>
      <c r="C348" s="34"/>
      <c r="D348" s="209" t="s">
        <v>129</v>
      </c>
      <c r="E348" s="34"/>
      <c r="F348" s="210" t="s">
        <v>593</v>
      </c>
      <c r="G348" s="34"/>
      <c r="H348" s="34"/>
      <c r="I348" s="108"/>
      <c r="J348" s="34"/>
      <c r="K348" s="34"/>
      <c r="L348" s="37"/>
      <c r="M348" s="211"/>
      <c r="N348" s="212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5" t="s">
        <v>129</v>
      </c>
      <c r="AU348" s="15" t="s">
        <v>127</v>
      </c>
    </row>
    <row r="349" spans="1:65" s="2" customFormat="1" ht="16.5" customHeight="1">
      <c r="A349" s="32"/>
      <c r="B349" s="33"/>
      <c r="C349" s="196" t="s">
        <v>594</v>
      </c>
      <c r="D349" s="196" t="s">
        <v>121</v>
      </c>
      <c r="E349" s="197" t="s">
        <v>595</v>
      </c>
      <c r="F349" s="198" t="s">
        <v>596</v>
      </c>
      <c r="G349" s="199" t="s">
        <v>124</v>
      </c>
      <c r="H349" s="200">
        <v>1</v>
      </c>
      <c r="I349" s="201"/>
      <c r="J349" s="202">
        <f>ROUND(I349*H349,2)</f>
        <v>0</v>
      </c>
      <c r="K349" s="198" t="s">
        <v>125</v>
      </c>
      <c r="L349" s="37"/>
      <c r="M349" s="203" t="s">
        <v>1</v>
      </c>
      <c r="N349" s="204" t="s">
        <v>43</v>
      </c>
      <c r="O349" s="69"/>
      <c r="P349" s="205">
        <f>O349*H349</f>
        <v>0</v>
      </c>
      <c r="Q349" s="205">
        <v>0</v>
      </c>
      <c r="R349" s="205">
        <f>Q349*H349</f>
        <v>0</v>
      </c>
      <c r="S349" s="205">
        <v>0</v>
      </c>
      <c r="T349" s="206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207" t="s">
        <v>126</v>
      </c>
      <c r="AT349" s="207" t="s">
        <v>121</v>
      </c>
      <c r="AU349" s="207" t="s">
        <v>127</v>
      </c>
      <c r="AY349" s="15" t="s">
        <v>115</v>
      </c>
      <c r="BE349" s="208">
        <f>IF(N349="základní",J349,0)</f>
        <v>0</v>
      </c>
      <c r="BF349" s="208">
        <f>IF(N349="snížená",J349,0)</f>
        <v>0</v>
      </c>
      <c r="BG349" s="208">
        <f>IF(N349="zákl. přenesená",J349,0)</f>
        <v>0</v>
      </c>
      <c r="BH349" s="208">
        <f>IF(N349="sníž. přenesená",J349,0)</f>
        <v>0</v>
      </c>
      <c r="BI349" s="208">
        <f>IF(N349="nulová",J349,0)</f>
        <v>0</v>
      </c>
      <c r="BJ349" s="15" t="s">
        <v>21</v>
      </c>
      <c r="BK349" s="208">
        <f>ROUND(I349*H349,2)</f>
        <v>0</v>
      </c>
      <c r="BL349" s="15" t="s">
        <v>126</v>
      </c>
      <c r="BM349" s="207" t="s">
        <v>597</v>
      </c>
    </row>
    <row r="350" spans="1:65" s="2" customFormat="1" ht="18">
      <c r="A350" s="32"/>
      <c r="B350" s="33"/>
      <c r="C350" s="34"/>
      <c r="D350" s="209" t="s">
        <v>129</v>
      </c>
      <c r="E350" s="34"/>
      <c r="F350" s="210" t="s">
        <v>598</v>
      </c>
      <c r="G350" s="34"/>
      <c r="H350" s="34"/>
      <c r="I350" s="108"/>
      <c r="J350" s="34"/>
      <c r="K350" s="34"/>
      <c r="L350" s="37"/>
      <c r="M350" s="211"/>
      <c r="N350" s="212"/>
      <c r="O350" s="69"/>
      <c r="P350" s="69"/>
      <c r="Q350" s="69"/>
      <c r="R350" s="69"/>
      <c r="S350" s="69"/>
      <c r="T350" s="70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5" t="s">
        <v>129</v>
      </c>
      <c r="AU350" s="15" t="s">
        <v>127</v>
      </c>
    </row>
    <row r="351" spans="1:65" s="2" customFormat="1" ht="16.5" customHeight="1">
      <c r="A351" s="32"/>
      <c r="B351" s="33"/>
      <c r="C351" s="196" t="s">
        <v>599</v>
      </c>
      <c r="D351" s="196" t="s">
        <v>121</v>
      </c>
      <c r="E351" s="197" t="s">
        <v>600</v>
      </c>
      <c r="F351" s="198" t="s">
        <v>601</v>
      </c>
      <c r="G351" s="199" t="s">
        <v>124</v>
      </c>
      <c r="H351" s="200">
        <v>1</v>
      </c>
      <c r="I351" s="201"/>
      <c r="J351" s="202">
        <f>ROUND(I351*H351,2)</f>
        <v>0</v>
      </c>
      <c r="K351" s="198" t="s">
        <v>125</v>
      </c>
      <c r="L351" s="37"/>
      <c r="M351" s="203" t="s">
        <v>1</v>
      </c>
      <c r="N351" s="204" t="s">
        <v>43</v>
      </c>
      <c r="O351" s="69"/>
      <c r="P351" s="205">
        <f>O351*H351</f>
        <v>0</v>
      </c>
      <c r="Q351" s="205">
        <v>0</v>
      </c>
      <c r="R351" s="205">
        <f>Q351*H351</f>
        <v>0</v>
      </c>
      <c r="S351" s="205">
        <v>0</v>
      </c>
      <c r="T351" s="206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07" t="s">
        <v>126</v>
      </c>
      <c r="AT351" s="207" t="s">
        <v>121</v>
      </c>
      <c r="AU351" s="207" t="s">
        <v>127</v>
      </c>
      <c r="AY351" s="15" t="s">
        <v>115</v>
      </c>
      <c r="BE351" s="208">
        <f>IF(N351="základní",J351,0)</f>
        <v>0</v>
      </c>
      <c r="BF351" s="208">
        <f>IF(N351="snížená",J351,0)</f>
        <v>0</v>
      </c>
      <c r="BG351" s="208">
        <f>IF(N351="zákl. přenesená",J351,0)</f>
        <v>0</v>
      </c>
      <c r="BH351" s="208">
        <f>IF(N351="sníž. přenesená",J351,0)</f>
        <v>0</v>
      </c>
      <c r="BI351" s="208">
        <f>IF(N351="nulová",J351,0)</f>
        <v>0</v>
      </c>
      <c r="BJ351" s="15" t="s">
        <v>21</v>
      </c>
      <c r="BK351" s="208">
        <f>ROUND(I351*H351,2)</f>
        <v>0</v>
      </c>
      <c r="BL351" s="15" t="s">
        <v>126</v>
      </c>
      <c r="BM351" s="207" t="s">
        <v>602</v>
      </c>
    </row>
    <row r="352" spans="1:65" s="2" customFormat="1" ht="18">
      <c r="A352" s="32"/>
      <c r="B352" s="33"/>
      <c r="C352" s="34"/>
      <c r="D352" s="209" t="s">
        <v>129</v>
      </c>
      <c r="E352" s="34"/>
      <c r="F352" s="210" t="s">
        <v>603</v>
      </c>
      <c r="G352" s="34"/>
      <c r="H352" s="34"/>
      <c r="I352" s="108"/>
      <c r="J352" s="34"/>
      <c r="K352" s="34"/>
      <c r="L352" s="37"/>
      <c r="M352" s="211"/>
      <c r="N352" s="212"/>
      <c r="O352" s="69"/>
      <c r="P352" s="69"/>
      <c r="Q352" s="69"/>
      <c r="R352" s="69"/>
      <c r="S352" s="69"/>
      <c r="T352" s="70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5" t="s">
        <v>129</v>
      </c>
      <c r="AU352" s="15" t="s">
        <v>127</v>
      </c>
    </row>
    <row r="353" spans="1:65" s="2" customFormat="1" ht="16.5" customHeight="1">
      <c r="A353" s="32"/>
      <c r="B353" s="33"/>
      <c r="C353" s="196" t="s">
        <v>604</v>
      </c>
      <c r="D353" s="196" t="s">
        <v>121</v>
      </c>
      <c r="E353" s="197" t="s">
        <v>605</v>
      </c>
      <c r="F353" s="198" t="s">
        <v>606</v>
      </c>
      <c r="G353" s="199" t="s">
        <v>124</v>
      </c>
      <c r="H353" s="200">
        <v>1</v>
      </c>
      <c r="I353" s="201"/>
      <c r="J353" s="202">
        <f>ROUND(I353*H353,2)</f>
        <v>0</v>
      </c>
      <c r="K353" s="198" t="s">
        <v>125</v>
      </c>
      <c r="L353" s="37"/>
      <c r="M353" s="203" t="s">
        <v>1</v>
      </c>
      <c r="N353" s="204" t="s">
        <v>43</v>
      </c>
      <c r="O353" s="69"/>
      <c r="P353" s="205">
        <f>O353*H353</f>
        <v>0</v>
      </c>
      <c r="Q353" s="205">
        <v>0</v>
      </c>
      <c r="R353" s="205">
        <f>Q353*H353</f>
        <v>0</v>
      </c>
      <c r="S353" s="205">
        <v>0</v>
      </c>
      <c r="T353" s="206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207" t="s">
        <v>126</v>
      </c>
      <c r="AT353" s="207" t="s">
        <v>121</v>
      </c>
      <c r="AU353" s="207" t="s">
        <v>127</v>
      </c>
      <c r="AY353" s="15" t="s">
        <v>115</v>
      </c>
      <c r="BE353" s="208">
        <f>IF(N353="základní",J353,0)</f>
        <v>0</v>
      </c>
      <c r="BF353" s="208">
        <f>IF(N353="snížená",J353,0)</f>
        <v>0</v>
      </c>
      <c r="BG353" s="208">
        <f>IF(N353="zákl. přenesená",J353,0)</f>
        <v>0</v>
      </c>
      <c r="BH353" s="208">
        <f>IF(N353="sníž. přenesená",J353,0)</f>
        <v>0</v>
      </c>
      <c r="BI353" s="208">
        <f>IF(N353="nulová",J353,0)</f>
        <v>0</v>
      </c>
      <c r="BJ353" s="15" t="s">
        <v>21</v>
      </c>
      <c r="BK353" s="208">
        <f>ROUND(I353*H353,2)</f>
        <v>0</v>
      </c>
      <c r="BL353" s="15" t="s">
        <v>126</v>
      </c>
      <c r="BM353" s="207" t="s">
        <v>607</v>
      </c>
    </row>
    <row r="354" spans="1:65" s="2" customFormat="1" ht="18">
      <c r="A354" s="32"/>
      <c r="B354" s="33"/>
      <c r="C354" s="34"/>
      <c r="D354" s="209" t="s">
        <v>129</v>
      </c>
      <c r="E354" s="34"/>
      <c r="F354" s="210" t="s">
        <v>608</v>
      </c>
      <c r="G354" s="34"/>
      <c r="H354" s="34"/>
      <c r="I354" s="108"/>
      <c r="J354" s="34"/>
      <c r="K354" s="34"/>
      <c r="L354" s="37"/>
      <c r="M354" s="211"/>
      <c r="N354" s="212"/>
      <c r="O354" s="69"/>
      <c r="P354" s="69"/>
      <c r="Q354" s="69"/>
      <c r="R354" s="69"/>
      <c r="S354" s="69"/>
      <c r="T354" s="70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5" t="s">
        <v>129</v>
      </c>
      <c r="AU354" s="15" t="s">
        <v>127</v>
      </c>
    </row>
    <row r="355" spans="1:65" s="2" customFormat="1" ht="21.75" customHeight="1">
      <c r="A355" s="32"/>
      <c r="B355" s="33"/>
      <c r="C355" s="196" t="s">
        <v>609</v>
      </c>
      <c r="D355" s="196" t="s">
        <v>121</v>
      </c>
      <c r="E355" s="197" t="s">
        <v>610</v>
      </c>
      <c r="F355" s="198" t="s">
        <v>611</v>
      </c>
      <c r="G355" s="199" t="s">
        <v>124</v>
      </c>
      <c r="H355" s="200">
        <v>1</v>
      </c>
      <c r="I355" s="201"/>
      <c r="J355" s="202">
        <f>ROUND(I355*H355,2)</f>
        <v>0</v>
      </c>
      <c r="K355" s="198" t="s">
        <v>125</v>
      </c>
      <c r="L355" s="37"/>
      <c r="M355" s="203" t="s">
        <v>1</v>
      </c>
      <c r="N355" s="204" t="s">
        <v>43</v>
      </c>
      <c r="O355" s="69"/>
      <c r="P355" s="205">
        <f>O355*H355</f>
        <v>0</v>
      </c>
      <c r="Q355" s="205">
        <v>0</v>
      </c>
      <c r="R355" s="205">
        <f>Q355*H355</f>
        <v>0</v>
      </c>
      <c r="S355" s="205">
        <v>0</v>
      </c>
      <c r="T355" s="206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207" t="s">
        <v>126</v>
      </c>
      <c r="AT355" s="207" t="s">
        <v>121</v>
      </c>
      <c r="AU355" s="207" t="s">
        <v>127</v>
      </c>
      <c r="AY355" s="15" t="s">
        <v>115</v>
      </c>
      <c r="BE355" s="208">
        <f>IF(N355="základní",J355,0)</f>
        <v>0</v>
      </c>
      <c r="BF355" s="208">
        <f>IF(N355="snížená",J355,0)</f>
        <v>0</v>
      </c>
      <c r="BG355" s="208">
        <f>IF(N355="zákl. přenesená",J355,0)</f>
        <v>0</v>
      </c>
      <c r="BH355" s="208">
        <f>IF(N355="sníž. přenesená",J355,0)</f>
        <v>0</v>
      </c>
      <c r="BI355" s="208">
        <f>IF(N355="nulová",J355,0)</f>
        <v>0</v>
      </c>
      <c r="BJ355" s="15" t="s">
        <v>21</v>
      </c>
      <c r="BK355" s="208">
        <f>ROUND(I355*H355,2)</f>
        <v>0</v>
      </c>
      <c r="BL355" s="15" t="s">
        <v>126</v>
      </c>
      <c r="BM355" s="207" t="s">
        <v>612</v>
      </c>
    </row>
    <row r="356" spans="1:65" s="2" customFormat="1" ht="18">
      <c r="A356" s="32"/>
      <c r="B356" s="33"/>
      <c r="C356" s="34"/>
      <c r="D356" s="209" t="s">
        <v>129</v>
      </c>
      <c r="E356" s="34"/>
      <c r="F356" s="210" t="s">
        <v>613</v>
      </c>
      <c r="G356" s="34"/>
      <c r="H356" s="34"/>
      <c r="I356" s="108"/>
      <c r="J356" s="34"/>
      <c r="K356" s="34"/>
      <c r="L356" s="37"/>
      <c r="M356" s="211"/>
      <c r="N356" s="212"/>
      <c r="O356" s="69"/>
      <c r="P356" s="69"/>
      <c r="Q356" s="69"/>
      <c r="R356" s="69"/>
      <c r="S356" s="69"/>
      <c r="T356" s="70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5" t="s">
        <v>129</v>
      </c>
      <c r="AU356" s="15" t="s">
        <v>127</v>
      </c>
    </row>
    <row r="357" spans="1:65" s="2" customFormat="1" ht="16.5" customHeight="1">
      <c r="A357" s="32"/>
      <c r="B357" s="33"/>
      <c r="C357" s="196" t="s">
        <v>614</v>
      </c>
      <c r="D357" s="196" t="s">
        <v>121</v>
      </c>
      <c r="E357" s="197" t="s">
        <v>180</v>
      </c>
      <c r="F357" s="198" t="s">
        <v>181</v>
      </c>
      <c r="G357" s="199" t="s">
        <v>182</v>
      </c>
      <c r="H357" s="200">
        <v>1</v>
      </c>
      <c r="I357" s="201"/>
      <c r="J357" s="202">
        <f>ROUND(I357*H357,2)</f>
        <v>0</v>
      </c>
      <c r="K357" s="198" t="s">
        <v>125</v>
      </c>
      <c r="L357" s="37"/>
      <c r="M357" s="203" t="s">
        <v>1</v>
      </c>
      <c r="N357" s="204" t="s">
        <v>43</v>
      </c>
      <c r="O357" s="69"/>
      <c r="P357" s="205">
        <f>O357*H357</f>
        <v>0</v>
      </c>
      <c r="Q357" s="205">
        <v>0</v>
      </c>
      <c r="R357" s="205">
        <f>Q357*H357</f>
        <v>0</v>
      </c>
      <c r="S357" s="205">
        <v>0</v>
      </c>
      <c r="T357" s="206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207" t="s">
        <v>126</v>
      </c>
      <c r="AT357" s="207" t="s">
        <v>121</v>
      </c>
      <c r="AU357" s="207" t="s">
        <v>127</v>
      </c>
      <c r="AY357" s="15" t="s">
        <v>115</v>
      </c>
      <c r="BE357" s="208">
        <f>IF(N357="základní",J357,0)</f>
        <v>0</v>
      </c>
      <c r="BF357" s="208">
        <f>IF(N357="snížená",J357,0)</f>
        <v>0</v>
      </c>
      <c r="BG357" s="208">
        <f>IF(N357="zákl. přenesená",J357,0)</f>
        <v>0</v>
      </c>
      <c r="BH357" s="208">
        <f>IF(N357="sníž. přenesená",J357,0)</f>
        <v>0</v>
      </c>
      <c r="BI357" s="208">
        <f>IF(N357="nulová",J357,0)</f>
        <v>0</v>
      </c>
      <c r="BJ357" s="15" t="s">
        <v>21</v>
      </c>
      <c r="BK357" s="208">
        <f>ROUND(I357*H357,2)</f>
        <v>0</v>
      </c>
      <c r="BL357" s="15" t="s">
        <v>126</v>
      </c>
      <c r="BM357" s="207" t="s">
        <v>615</v>
      </c>
    </row>
    <row r="358" spans="1:65" s="2" customFormat="1" ht="18">
      <c r="A358" s="32"/>
      <c r="B358" s="33"/>
      <c r="C358" s="34"/>
      <c r="D358" s="209" t="s">
        <v>129</v>
      </c>
      <c r="E358" s="34"/>
      <c r="F358" s="210" t="s">
        <v>184</v>
      </c>
      <c r="G358" s="34"/>
      <c r="H358" s="34"/>
      <c r="I358" s="108"/>
      <c r="J358" s="34"/>
      <c r="K358" s="34"/>
      <c r="L358" s="37"/>
      <c r="M358" s="211"/>
      <c r="N358" s="212"/>
      <c r="O358" s="69"/>
      <c r="P358" s="69"/>
      <c r="Q358" s="69"/>
      <c r="R358" s="69"/>
      <c r="S358" s="69"/>
      <c r="T358" s="70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5" t="s">
        <v>129</v>
      </c>
      <c r="AU358" s="15" t="s">
        <v>127</v>
      </c>
    </row>
    <row r="359" spans="1:65" s="2" customFormat="1" ht="21.75" customHeight="1">
      <c r="A359" s="32"/>
      <c r="B359" s="33"/>
      <c r="C359" s="196" t="s">
        <v>616</v>
      </c>
      <c r="D359" s="196" t="s">
        <v>121</v>
      </c>
      <c r="E359" s="197" t="s">
        <v>186</v>
      </c>
      <c r="F359" s="198" t="s">
        <v>187</v>
      </c>
      <c r="G359" s="199" t="s">
        <v>182</v>
      </c>
      <c r="H359" s="200">
        <v>1</v>
      </c>
      <c r="I359" s="201"/>
      <c r="J359" s="202">
        <f>ROUND(I359*H359,2)</f>
        <v>0</v>
      </c>
      <c r="K359" s="198" t="s">
        <v>125</v>
      </c>
      <c r="L359" s="37"/>
      <c r="M359" s="203" t="s">
        <v>1</v>
      </c>
      <c r="N359" s="204" t="s">
        <v>43</v>
      </c>
      <c r="O359" s="69"/>
      <c r="P359" s="205">
        <f>O359*H359</f>
        <v>0</v>
      </c>
      <c r="Q359" s="205">
        <v>0</v>
      </c>
      <c r="R359" s="205">
        <f>Q359*H359</f>
        <v>0</v>
      </c>
      <c r="S359" s="205">
        <v>0</v>
      </c>
      <c r="T359" s="206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207" t="s">
        <v>126</v>
      </c>
      <c r="AT359" s="207" t="s">
        <v>121</v>
      </c>
      <c r="AU359" s="207" t="s">
        <v>127</v>
      </c>
      <c r="AY359" s="15" t="s">
        <v>115</v>
      </c>
      <c r="BE359" s="208">
        <f>IF(N359="základní",J359,0)</f>
        <v>0</v>
      </c>
      <c r="BF359" s="208">
        <f>IF(N359="snížená",J359,0)</f>
        <v>0</v>
      </c>
      <c r="BG359" s="208">
        <f>IF(N359="zákl. přenesená",J359,0)</f>
        <v>0</v>
      </c>
      <c r="BH359" s="208">
        <f>IF(N359="sníž. přenesená",J359,0)</f>
        <v>0</v>
      </c>
      <c r="BI359" s="208">
        <f>IF(N359="nulová",J359,0)</f>
        <v>0</v>
      </c>
      <c r="BJ359" s="15" t="s">
        <v>21</v>
      </c>
      <c r="BK359" s="208">
        <f>ROUND(I359*H359,2)</f>
        <v>0</v>
      </c>
      <c r="BL359" s="15" t="s">
        <v>126</v>
      </c>
      <c r="BM359" s="207" t="s">
        <v>617</v>
      </c>
    </row>
    <row r="360" spans="1:65" s="2" customFormat="1" ht="27">
      <c r="A360" s="32"/>
      <c r="B360" s="33"/>
      <c r="C360" s="34"/>
      <c r="D360" s="209" t="s">
        <v>129</v>
      </c>
      <c r="E360" s="34"/>
      <c r="F360" s="210" t="s">
        <v>189</v>
      </c>
      <c r="G360" s="34"/>
      <c r="H360" s="34"/>
      <c r="I360" s="108"/>
      <c r="J360" s="34"/>
      <c r="K360" s="34"/>
      <c r="L360" s="37"/>
      <c r="M360" s="211"/>
      <c r="N360" s="212"/>
      <c r="O360" s="69"/>
      <c r="P360" s="69"/>
      <c r="Q360" s="69"/>
      <c r="R360" s="69"/>
      <c r="S360" s="69"/>
      <c r="T360" s="70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5" t="s">
        <v>129</v>
      </c>
      <c r="AU360" s="15" t="s">
        <v>127</v>
      </c>
    </row>
    <row r="361" spans="1:65" s="2" customFormat="1" ht="21.75" customHeight="1">
      <c r="A361" s="32"/>
      <c r="B361" s="33"/>
      <c r="C361" s="196" t="s">
        <v>618</v>
      </c>
      <c r="D361" s="196" t="s">
        <v>121</v>
      </c>
      <c r="E361" s="197" t="s">
        <v>191</v>
      </c>
      <c r="F361" s="198" t="s">
        <v>192</v>
      </c>
      <c r="G361" s="199" t="s">
        <v>182</v>
      </c>
      <c r="H361" s="200">
        <v>1</v>
      </c>
      <c r="I361" s="201"/>
      <c r="J361" s="202">
        <f>ROUND(I361*H361,2)</f>
        <v>0</v>
      </c>
      <c r="K361" s="198" t="s">
        <v>125</v>
      </c>
      <c r="L361" s="37"/>
      <c r="M361" s="203" t="s">
        <v>1</v>
      </c>
      <c r="N361" s="204" t="s">
        <v>43</v>
      </c>
      <c r="O361" s="69"/>
      <c r="P361" s="205">
        <f>O361*H361</f>
        <v>0</v>
      </c>
      <c r="Q361" s="205">
        <v>0</v>
      </c>
      <c r="R361" s="205">
        <f>Q361*H361</f>
        <v>0</v>
      </c>
      <c r="S361" s="205">
        <v>0</v>
      </c>
      <c r="T361" s="206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207" t="s">
        <v>126</v>
      </c>
      <c r="AT361" s="207" t="s">
        <v>121</v>
      </c>
      <c r="AU361" s="207" t="s">
        <v>127</v>
      </c>
      <c r="AY361" s="15" t="s">
        <v>115</v>
      </c>
      <c r="BE361" s="208">
        <f>IF(N361="základní",J361,0)</f>
        <v>0</v>
      </c>
      <c r="BF361" s="208">
        <f>IF(N361="snížená",J361,0)</f>
        <v>0</v>
      </c>
      <c r="BG361" s="208">
        <f>IF(N361="zákl. přenesená",J361,0)</f>
        <v>0</v>
      </c>
      <c r="BH361" s="208">
        <f>IF(N361="sníž. přenesená",J361,0)</f>
        <v>0</v>
      </c>
      <c r="BI361" s="208">
        <f>IF(N361="nulová",J361,0)</f>
        <v>0</v>
      </c>
      <c r="BJ361" s="15" t="s">
        <v>21</v>
      </c>
      <c r="BK361" s="208">
        <f>ROUND(I361*H361,2)</f>
        <v>0</v>
      </c>
      <c r="BL361" s="15" t="s">
        <v>126</v>
      </c>
      <c r="BM361" s="207" t="s">
        <v>619</v>
      </c>
    </row>
    <row r="362" spans="1:65" s="2" customFormat="1" ht="27">
      <c r="A362" s="32"/>
      <c r="B362" s="33"/>
      <c r="C362" s="34"/>
      <c r="D362" s="209" t="s">
        <v>129</v>
      </c>
      <c r="E362" s="34"/>
      <c r="F362" s="210" t="s">
        <v>194</v>
      </c>
      <c r="G362" s="34"/>
      <c r="H362" s="34"/>
      <c r="I362" s="108"/>
      <c r="J362" s="34"/>
      <c r="K362" s="34"/>
      <c r="L362" s="37"/>
      <c r="M362" s="211"/>
      <c r="N362" s="212"/>
      <c r="O362" s="69"/>
      <c r="P362" s="69"/>
      <c r="Q362" s="69"/>
      <c r="R362" s="69"/>
      <c r="S362" s="69"/>
      <c r="T362" s="70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5" t="s">
        <v>129</v>
      </c>
      <c r="AU362" s="15" t="s">
        <v>127</v>
      </c>
    </row>
    <row r="363" spans="1:65" s="2" customFormat="1" ht="21.75" customHeight="1">
      <c r="A363" s="32"/>
      <c r="B363" s="33"/>
      <c r="C363" s="196" t="s">
        <v>620</v>
      </c>
      <c r="D363" s="196" t="s">
        <v>121</v>
      </c>
      <c r="E363" s="197" t="s">
        <v>621</v>
      </c>
      <c r="F363" s="198" t="s">
        <v>622</v>
      </c>
      <c r="G363" s="199" t="s">
        <v>182</v>
      </c>
      <c r="H363" s="200">
        <v>1</v>
      </c>
      <c r="I363" s="201"/>
      <c r="J363" s="202">
        <f>ROUND(I363*H363,2)</f>
        <v>0</v>
      </c>
      <c r="K363" s="198" t="s">
        <v>125</v>
      </c>
      <c r="L363" s="37"/>
      <c r="M363" s="203" t="s">
        <v>1</v>
      </c>
      <c r="N363" s="204" t="s">
        <v>43</v>
      </c>
      <c r="O363" s="69"/>
      <c r="P363" s="205">
        <f>O363*H363</f>
        <v>0</v>
      </c>
      <c r="Q363" s="205">
        <v>0</v>
      </c>
      <c r="R363" s="205">
        <f>Q363*H363</f>
        <v>0</v>
      </c>
      <c r="S363" s="205">
        <v>0</v>
      </c>
      <c r="T363" s="206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207" t="s">
        <v>126</v>
      </c>
      <c r="AT363" s="207" t="s">
        <v>121</v>
      </c>
      <c r="AU363" s="207" t="s">
        <v>127</v>
      </c>
      <c r="AY363" s="15" t="s">
        <v>115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5" t="s">
        <v>21</v>
      </c>
      <c r="BK363" s="208">
        <f>ROUND(I363*H363,2)</f>
        <v>0</v>
      </c>
      <c r="BL363" s="15" t="s">
        <v>126</v>
      </c>
      <c r="BM363" s="207" t="s">
        <v>623</v>
      </c>
    </row>
    <row r="364" spans="1:65" s="2" customFormat="1" ht="27">
      <c r="A364" s="32"/>
      <c r="B364" s="33"/>
      <c r="C364" s="34"/>
      <c r="D364" s="209" t="s">
        <v>129</v>
      </c>
      <c r="E364" s="34"/>
      <c r="F364" s="210" t="s">
        <v>427</v>
      </c>
      <c r="G364" s="34"/>
      <c r="H364" s="34"/>
      <c r="I364" s="108"/>
      <c r="J364" s="34"/>
      <c r="K364" s="34"/>
      <c r="L364" s="37"/>
      <c r="M364" s="211"/>
      <c r="N364" s="212"/>
      <c r="O364" s="69"/>
      <c r="P364" s="69"/>
      <c r="Q364" s="69"/>
      <c r="R364" s="69"/>
      <c r="S364" s="69"/>
      <c r="T364" s="70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5" t="s">
        <v>129</v>
      </c>
      <c r="AU364" s="15" t="s">
        <v>127</v>
      </c>
    </row>
    <row r="365" spans="1:65" s="2" customFormat="1" ht="21.75" customHeight="1">
      <c r="A365" s="32"/>
      <c r="B365" s="33"/>
      <c r="C365" s="196" t="s">
        <v>624</v>
      </c>
      <c r="D365" s="196" t="s">
        <v>121</v>
      </c>
      <c r="E365" s="197" t="s">
        <v>625</v>
      </c>
      <c r="F365" s="198" t="s">
        <v>626</v>
      </c>
      <c r="G365" s="199" t="s">
        <v>124</v>
      </c>
      <c r="H365" s="200">
        <v>1</v>
      </c>
      <c r="I365" s="201"/>
      <c r="J365" s="202">
        <f>ROUND(I365*H365,2)</f>
        <v>0</v>
      </c>
      <c r="K365" s="198" t="s">
        <v>125</v>
      </c>
      <c r="L365" s="37"/>
      <c r="M365" s="203" t="s">
        <v>1</v>
      </c>
      <c r="N365" s="204" t="s">
        <v>43</v>
      </c>
      <c r="O365" s="69"/>
      <c r="P365" s="205">
        <f>O365*H365</f>
        <v>0</v>
      </c>
      <c r="Q365" s="205">
        <v>0.16700000000000001</v>
      </c>
      <c r="R365" s="205">
        <f>Q365*H365</f>
        <v>0.16700000000000001</v>
      </c>
      <c r="S365" s="205">
        <v>0</v>
      </c>
      <c r="T365" s="206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207" t="s">
        <v>126</v>
      </c>
      <c r="AT365" s="207" t="s">
        <v>121</v>
      </c>
      <c r="AU365" s="207" t="s">
        <v>127</v>
      </c>
      <c r="AY365" s="15" t="s">
        <v>115</v>
      </c>
      <c r="BE365" s="208">
        <f>IF(N365="základní",J365,0)</f>
        <v>0</v>
      </c>
      <c r="BF365" s="208">
        <f>IF(N365="snížená",J365,0)</f>
        <v>0</v>
      </c>
      <c r="BG365" s="208">
        <f>IF(N365="zákl. přenesená",J365,0)</f>
        <v>0</v>
      </c>
      <c r="BH365" s="208">
        <f>IF(N365="sníž. přenesená",J365,0)</f>
        <v>0</v>
      </c>
      <c r="BI365" s="208">
        <f>IF(N365="nulová",J365,0)</f>
        <v>0</v>
      </c>
      <c r="BJ365" s="15" t="s">
        <v>21</v>
      </c>
      <c r="BK365" s="208">
        <f>ROUND(I365*H365,2)</f>
        <v>0</v>
      </c>
      <c r="BL365" s="15" t="s">
        <v>126</v>
      </c>
      <c r="BM365" s="207" t="s">
        <v>627</v>
      </c>
    </row>
    <row r="366" spans="1:65" s="2" customFormat="1" ht="27">
      <c r="A366" s="32"/>
      <c r="B366" s="33"/>
      <c r="C366" s="34"/>
      <c r="D366" s="209" t="s">
        <v>129</v>
      </c>
      <c r="E366" s="34"/>
      <c r="F366" s="210" t="s">
        <v>628</v>
      </c>
      <c r="G366" s="34"/>
      <c r="H366" s="34"/>
      <c r="I366" s="108"/>
      <c r="J366" s="34"/>
      <c r="K366" s="34"/>
      <c r="L366" s="37"/>
      <c r="M366" s="211"/>
      <c r="N366" s="212"/>
      <c r="O366" s="69"/>
      <c r="P366" s="69"/>
      <c r="Q366" s="69"/>
      <c r="R366" s="69"/>
      <c r="S366" s="69"/>
      <c r="T366" s="70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5" t="s">
        <v>129</v>
      </c>
      <c r="AU366" s="15" t="s">
        <v>127</v>
      </c>
    </row>
    <row r="367" spans="1:65" s="2" customFormat="1" ht="21.75" customHeight="1">
      <c r="A367" s="32"/>
      <c r="B367" s="33"/>
      <c r="C367" s="196" t="s">
        <v>629</v>
      </c>
      <c r="D367" s="196" t="s">
        <v>121</v>
      </c>
      <c r="E367" s="197" t="s">
        <v>630</v>
      </c>
      <c r="F367" s="198" t="s">
        <v>631</v>
      </c>
      <c r="G367" s="199" t="s">
        <v>124</v>
      </c>
      <c r="H367" s="200">
        <v>1</v>
      </c>
      <c r="I367" s="201"/>
      <c r="J367" s="202">
        <f>ROUND(I367*H367,2)</f>
        <v>0</v>
      </c>
      <c r="K367" s="198" t="s">
        <v>125</v>
      </c>
      <c r="L367" s="37"/>
      <c r="M367" s="203" t="s">
        <v>1</v>
      </c>
      <c r="N367" s="204" t="s">
        <v>43</v>
      </c>
      <c r="O367" s="69"/>
      <c r="P367" s="205">
        <f>O367*H367</f>
        <v>0</v>
      </c>
      <c r="Q367" s="205">
        <v>0.1837</v>
      </c>
      <c r="R367" s="205">
        <f>Q367*H367</f>
        <v>0.1837</v>
      </c>
      <c r="S367" s="205">
        <v>0</v>
      </c>
      <c r="T367" s="206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207" t="s">
        <v>126</v>
      </c>
      <c r="AT367" s="207" t="s">
        <v>121</v>
      </c>
      <c r="AU367" s="207" t="s">
        <v>127</v>
      </c>
      <c r="AY367" s="15" t="s">
        <v>115</v>
      </c>
      <c r="BE367" s="208">
        <f>IF(N367="základní",J367,0)</f>
        <v>0</v>
      </c>
      <c r="BF367" s="208">
        <f>IF(N367="snížená",J367,0)</f>
        <v>0</v>
      </c>
      <c r="BG367" s="208">
        <f>IF(N367="zákl. přenesená",J367,0)</f>
        <v>0</v>
      </c>
      <c r="BH367" s="208">
        <f>IF(N367="sníž. přenesená",J367,0)</f>
        <v>0</v>
      </c>
      <c r="BI367" s="208">
        <f>IF(N367="nulová",J367,0)</f>
        <v>0</v>
      </c>
      <c r="BJ367" s="15" t="s">
        <v>21</v>
      </c>
      <c r="BK367" s="208">
        <f>ROUND(I367*H367,2)</f>
        <v>0</v>
      </c>
      <c r="BL367" s="15" t="s">
        <v>126</v>
      </c>
      <c r="BM367" s="207" t="s">
        <v>632</v>
      </c>
    </row>
    <row r="368" spans="1:65" s="2" customFormat="1" ht="27">
      <c r="A368" s="32"/>
      <c r="B368" s="33"/>
      <c r="C368" s="34"/>
      <c r="D368" s="209" t="s">
        <v>129</v>
      </c>
      <c r="E368" s="34"/>
      <c r="F368" s="210" t="s">
        <v>633</v>
      </c>
      <c r="G368" s="34"/>
      <c r="H368" s="34"/>
      <c r="I368" s="108"/>
      <c r="J368" s="34"/>
      <c r="K368" s="34"/>
      <c r="L368" s="37"/>
      <c r="M368" s="211"/>
      <c r="N368" s="212"/>
      <c r="O368" s="69"/>
      <c r="P368" s="69"/>
      <c r="Q368" s="69"/>
      <c r="R368" s="69"/>
      <c r="S368" s="69"/>
      <c r="T368" s="70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5" t="s">
        <v>129</v>
      </c>
      <c r="AU368" s="15" t="s">
        <v>127</v>
      </c>
    </row>
    <row r="369" spans="1:65" s="2" customFormat="1" ht="16.5" customHeight="1">
      <c r="A369" s="32"/>
      <c r="B369" s="33"/>
      <c r="C369" s="213" t="s">
        <v>634</v>
      </c>
      <c r="D369" s="213" t="s">
        <v>342</v>
      </c>
      <c r="E369" s="214" t="s">
        <v>635</v>
      </c>
      <c r="F369" s="215" t="s">
        <v>636</v>
      </c>
      <c r="G369" s="216" t="s">
        <v>124</v>
      </c>
      <c r="H369" s="217">
        <v>1</v>
      </c>
      <c r="I369" s="218"/>
      <c r="J369" s="219">
        <f>ROUND(I369*H369,2)</f>
        <v>0</v>
      </c>
      <c r="K369" s="215" t="s">
        <v>125</v>
      </c>
      <c r="L369" s="220"/>
      <c r="M369" s="221" t="s">
        <v>1</v>
      </c>
      <c r="N369" s="222" t="s">
        <v>43</v>
      </c>
      <c r="O369" s="69"/>
      <c r="P369" s="205">
        <f>O369*H369</f>
        <v>0</v>
      </c>
      <c r="Q369" s="205">
        <v>0.41699999999999998</v>
      </c>
      <c r="R369" s="205">
        <f>Q369*H369</f>
        <v>0.41699999999999998</v>
      </c>
      <c r="S369" s="205">
        <v>0</v>
      </c>
      <c r="T369" s="206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207" t="s">
        <v>160</v>
      </c>
      <c r="AT369" s="207" t="s">
        <v>342</v>
      </c>
      <c r="AU369" s="207" t="s">
        <v>127</v>
      </c>
      <c r="AY369" s="15" t="s">
        <v>115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5" t="s">
        <v>21</v>
      </c>
      <c r="BK369" s="208">
        <f>ROUND(I369*H369,2)</f>
        <v>0</v>
      </c>
      <c r="BL369" s="15" t="s">
        <v>126</v>
      </c>
      <c r="BM369" s="207" t="s">
        <v>637</v>
      </c>
    </row>
    <row r="370" spans="1:65" s="2" customFormat="1" ht="11.25">
      <c r="A370" s="32"/>
      <c r="B370" s="33"/>
      <c r="C370" s="34"/>
      <c r="D370" s="209" t="s">
        <v>129</v>
      </c>
      <c r="E370" s="34"/>
      <c r="F370" s="210" t="s">
        <v>636</v>
      </c>
      <c r="G370" s="34"/>
      <c r="H370" s="34"/>
      <c r="I370" s="108"/>
      <c r="J370" s="34"/>
      <c r="K370" s="34"/>
      <c r="L370" s="37"/>
      <c r="M370" s="211"/>
      <c r="N370" s="212"/>
      <c r="O370" s="69"/>
      <c r="P370" s="69"/>
      <c r="Q370" s="69"/>
      <c r="R370" s="69"/>
      <c r="S370" s="69"/>
      <c r="T370" s="70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T370" s="15" t="s">
        <v>129</v>
      </c>
      <c r="AU370" s="15" t="s">
        <v>127</v>
      </c>
    </row>
    <row r="371" spans="1:65" s="13" customFormat="1" ht="11.25">
      <c r="B371" s="223"/>
      <c r="C371" s="224"/>
      <c r="D371" s="209" t="s">
        <v>585</v>
      </c>
      <c r="E371" s="224"/>
      <c r="F371" s="225" t="s">
        <v>638</v>
      </c>
      <c r="G371" s="224"/>
      <c r="H371" s="226">
        <v>1</v>
      </c>
      <c r="I371" s="227"/>
      <c r="J371" s="224"/>
      <c r="K371" s="224"/>
      <c r="L371" s="228"/>
      <c r="M371" s="229"/>
      <c r="N371" s="230"/>
      <c r="O371" s="230"/>
      <c r="P371" s="230"/>
      <c r="Q371" s="230"/>
      <c r="R371" s="230"/>
      <c r="S371" s="230"/>
      <c r="T371" s="231"/>
      <c r="AT371" s="232" t="s">
        <v>585</v>
      </c>
      <c r="AU371" s="232" t="s">
        <v>127</v>
      </c>
      <c r="AV371" s="13" t="s">
        <v>84</v>
      </c>
      <c r="AW371" s="13" t="s">
        <v>4</v>
      </c>
      <c r="AX371" s="13" t="s">
        <v>21</v>
      </c>
      <c r="AY371" s="232" t="s">
        <v>115</v>
      </c>
    </row>
    <row r="372" spans="1:65" s="2" customFormat="1" ht="16.5" customHeight="1">
      <c r="A372" s="32"/>
      <c r="B372" s="33"/>
      <c r="C372" s="213" t="s">
        <v>639</v>
      </c>
      <c r="D372" s="213" t="s">
        <v>342</v>
      </c>
      <c r="E372" s="214" t="s">
        <v>640</v>
      </c>
      <c r="F372" s="215" t="s">
        <v>641</v>
      </c>
      <c r="G372" s="216" t="s">
        <v>124</v>
      </c>
      <c r="H372" s="217">
        <v>1</v>
      </c>
      <c r="I372" s="218"/>
      <c r="J372" s="219">
        <f>ROUND(I372*H372,2)</f>
        <v>0</v>
      </c>
      <c r="K372" s="215" t="s">
        <v>125</v>
      </c>
      <c r="L372" s="220"/>
      <c r="M372" s="221" t="s">
        <v>1</v>
      </c>
      <c r="N372" s="222" t="s">
        <v>43</v>
      </c>
      <c r="O372" s="69"/>
      <c r="P372" s="205">
        <f>O372*H372</f>
        <v>0</v>
      </c>
      <c r="Q372" s="205">
        <v>0.11799999999999999</v>
      </c>
      <c r="R372" s="205">
        <f>Q372*H372</f>
        <v>0.11799999999999999</v>
      </c>
      <c r="S372" s="205">
        <v>0</v>
      </c>
      <c r="T372" s="206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207" t="s">
        <v>160</v>
      </c>
      <c r="AT372" s="207" t="s">
        <v>342</v>
      </c>
      <c r="AU372" s="207" t="s">
        <v>127</v>
      </c>
      <c r="AY372" s="15" t="s">
        <v>115</v>
      </c>
      <c r="BE372" s="208">
        <f>IF(N372="základní",J372,0)</f>
        <v>0</v>
      </c>
      <c r="BF372" s="208">
        <f>IF(N372="snížená",J372,0)</f>
        <v>0</v>
      </c>
      <c r="BG372" s="208">
        <f>IF(N372="zákl. přenesená",J372,0)</f>
        <v>0</v>
      </c>
      <c r="BH372" s="208">
        <f>IF(N372="sníž. přenesená",J372,0)</f>
        <v>0</v>
      </c>
      <c r="BI372" s="208">
        <f>IF(N372="nulová",J372,0)</f>
        <v>0</v>
      </c>
      <c r="BJ372" s="15" t="s">
        <v>21</v>
      </c>
      <c r="BK372" s="208">
        <f>ROUND(I372*H372,2)</f>
        <v>0</v>
      </c>
      <c r="BL372" s="15" t="s">
        <v>126</v>
      </c>
      <c r="BM372" s="207" t="s">
        <v>642</v>
      </c>
    </row>
    <row r="373" spans="1:65" s="2" customFormat="1" ht="11.25">
      <c r="A373" s="32"/>
      <c r="B373" s="33"/>
      <c r="C373" s="34"/>
      <c r="D373" s="209" t="s">
        <v>129</v>
      </c>
      <c r="E373" s="34"/>
      <c r="F373" s="210" t="s">
        <v>641</v>
      </c>
      <c r="G373" s="34"/>
      <c r="H373" s="34"/>
      <c r="I373" s="108"/>
      <c r="J373" s="34"/>
      <c r="K373" s="34"/>
      <c r="L373" s="37"/>
      <c r="M373" s="211"/>
      <c r="N373" s="212"/>
      <c r="O373" s="69"/>
      <c r="P373" s="69"/>
      <c r="Q373" s="69"/>
      <c r="R373" s="69"/>
      <c r="S373" s="69"/>
      <c r="T373" s="70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5" t="s">
        <v>129</v>
      </c>
      <c r="AU373" s="15" t="s">
        <v>127</v>
      </c>
    </row>
    <row r="374" spans="1:65" s="13" customFormat="1" ht="11.25">
      <c r="B374" s="223"/>
      <c r="C374" s="224"/>
      <c r="D374" s="209" t="s">
        <v>585</v>
      </c>
      <c r="E374" s="224"/>
      <c r="F374" s="225" t="s">
        <v>638</v>
      </c>
      <c r="G374" s="224"/>
      <c r="H374" s="226">
        <v>1</v>
      </c>
      <c r="I374" s="227"/>
      <c r="J374" s="224"/>
      <c r="K374" s="224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585</v>
      </c>
      <c r="AU374" s="232" t="s">
        <v>127</v>
      </c>
      <c r="AV374" s="13" t="s">
        <v>84</v>
      </c>
      <c r="AW374" s="13" t="s">
        <v>4</v>
      </c>
      <c r="AX374" s="13" t="s">
        <v>21</v>
      </c>
      <c r="AY374" s="232" t="s">
        <v>115</v>
      </c>
    </row>
    <row r="375" spans="1:65" s="2" customFormat="1" ht="16.5" customHeight="1">
      <c r="A375" s="32"/>
      <c r="B375" s="33"/>
      <c r="C375" s="213" t="s">
        <v>643</v>
      </c>
      <c r="D375" s="213" t="s">
        <v>342</v>
      </c>
      <c r="E375" s="214" t="s">
        <v>644</v>
      </c>
      <c r="F375" s="215" t="s">
        <v>645</v>
      </c>
      <c r="G375" s="216" t="s">
        <v>124</v>
      </c>
      <c r="H375" s="217">
        <v>1</v>
      </c>
      <c r="I375" s="218"/>
      <c r="J375" s="219">
        <f>ROUND(I375*H375,2)</f>
        <v>0</v>
      </c>
      <c r="K375" s="215" t="s">
        <v>125</v>
      </c>
      <c r="L375" s="220"/>
      <c r="M375" s="221" t="s">
        <v>1</v>
      </c>
      <c r="N375" s="222" t="s">
        <v>43</v>
      </c>
      <c r="O375" s="69"/>
      <c r="P375" s="205">
        <f>O375*H375</f>
        <v>0</v>
      </c>
      <c r="Q375" s="205">
        <v>0.11799999999999999</v>
      </c>
      <c r="R375" s="205">
        <f>Q375*H375</f>
        <v>0.11799999999999999</v>
      </c>
      <c r="S375" s="205">
        <v>0</v>
      </c>
      <c r="T375" s="206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207" t="s">
        <v>160</v>
      </c>
      <c r="AT375" s="207" t="s">
        <v>342</v>
      </c>
      <c r="AU375" s="207" t="s">
        <v>127</v>
      </c>
      <c r="AY375" s="15" t="s">
        <v>115</v>
      </c>
      <c r="BE375" s="208">
        <f>IF(N375="základní",J375,0)</f>
        <v>0</v>
      </c>
      <c r="BF375" s="208">
        <f>IF(N375="snížená",J375,0)</f>
        <v>0</v>
      </c>
      <c r="BG375" s="208">
        <f>IF(N375="zákl. přenesená",J375,0)</f>
        <v>0</v>
      </c>
      <c r="BH375" s="208">
        <f>IF(N375="sníž. přenesená",J375,0)</f>
        <v>0</v>
      </c>
      <c r="BI375" s="208">
        <f>IF(N375="nulová",J375,0)</f>
        <v>0</v>
      </c>
      <c r="BJ375" s="15" t="s">
        <v>21</v>
      </c>
      <c r="BK375" s="208">
        <f>ROUND(I375*H375,2)</f>
        <v>0</v>
      </c>
      <c r="BL375" s="15" t="s">
        <v>126</v>
      </c>
      <c r="BM375" s="207" t="s">
        <v>646</v>
      </c>
    </row>
    <row r="376" spans="1:65" s="2" customFormat="1" ht="11.25">
      <c r="A376" s="32"/>
      <c r="B376" s="33"/>
      <c r="C376" s="34"/>
      <c r="D376" s="209" t="s">
        <v>129</v>
      </c>
      <c r="E376" s="34"/>
      <c r="F376" s="210" t="s">
        <v>645</v>
      </c>
      <c r="G376" s="34"/>
      <c r="H376" s="34"/>
      <c r="I376" s="108"/>
      <c r="J376" s="34"/>
      <c r="K376" s="34"/>
      <c r="L376" s="37"/>
      <c r="M376" s="211"/>
      <c r="N376" s="212"/>
      <c r="O376" s="69"/>
      <c r="P376" s="69"/>
      <c r="Q376" s="69"/>
      <c r="R376" s="69"/>
      <c r="S376" s="69"/>
      <c r="T376" s="70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5" t="s">
        <v>129</v>
      </c>
      <c r="AU376" s="15" t="s">
        <v>127</v>
      </c>
    </row>
    <row r="377" spans="1:65" s="13" customFormat="1" ht="11.25">
      <c r="B377" s="223"/>
      <c r="C377" s="224"/>
      <c r="D377" s="209" t="s">
        <v>585</v>
      </c>
      <c r="E377" s="224"/>
      <c r="F377" s="225" t="s">
        <v>638</v>
      </c>
      <c r="G377" s="224"/>
      <c r="H377" s="226">
        <v>1</v>
      </c>
      <c r="I377" s="227"/>
      <c r="J377" s="224"/>
      <c r="K377" s="224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585</v>
      </c>
      <c r="AU377" s="232" t="s">
        <v>127</v>
      </c>
      <c r="AV377" s="13" t="s">
        <v>84</v>
      </c>
      <c r="AW377" s="13" t="s">
        <v>4</v>
      </c>
      <c r="AX377" s="13" t="s">
        <v>21</v>
      </c>
      <c r="AY377" s="232" t="s">
        <v>115</v>
      </c>
    </row>
    <row r="378" spans="1:65" s="2" customFormat="1" ht="21.75" customHeight="1">
      <c r="A378" s="32"/>
      <c r="B378" s="33"/>
      <c r="C378" s="196" t="s">
        <v>647</v>
      </c>
      <c r="D378" s="196" t="s">
        <v>121</v>
      </c>
      <c r="E378" s="197" t="s">
        <v>648</v>
      </c>
      <c r="F378" s="198" t="s">
        <v>649</v>
      </c>
      <c r="G378" s="199" t="s">
        <v>124</v>
      </c>
      <c r="H378" s="200">
        <v>1</v>
      </c>
      <c r="I378" s="201"/>
      <c r="J378" s="202">
        <f>ROUND(I378*H378,2)</f>
        <v>0</v>
      </c>
      <c r="K378" s="198" t="s">
        <v>125</v>
      </c>
      <c r="L378" s="37"/>
      <c r="M378" s="203" t="s">
        <v>1</v>
      </c>
      <c r="N378" s="204" t="s">
        <v>43</v>
      </c>
      <c r="O378" s="69"/>
      <c r="P378" s="205">
        <f>O378*H378</f>
        <v>0</v>
      </c>
      <c r="Q378" s="205">
        <v>0.19536000000000001</v>
      </c>
      <c r="R378" s="205">
        <f>Q378*H378</f>
        <v>0.19536000000000001</v>
      </c>
      <c r="S378" s="205">
        <v>0</v>
      </c>
      <c r="T378" s="206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207" t="s">
        <v>126</v>
      </c>
      <c r="AT378" s="207" t="s">
        <v>121</v>
      </c>
      <c r="AU378" s="207" t="s">
        <v>127</v>
      </c>
      <c r="AY378" s="15" t="s">
        <v>115</v>
      </c>
      <c r="BE378" s="208">
        <f>IF(N378="základní",J378,0)</f>
        <v>0</v>
      </c>
      <c r="BF378" s="208">
        <f>IF(N378="snížená",J378,0)</f>
        <v>0</v>
      </c>
      <c r="BG378" s="208">
        <f>IF(N378="zákl. přenesená",J378,0)</f>
        <v>0</v>
      </c>
      <c r="BH378" s="208">
        <f>IF(N378="sníž. přenesená",J378,0)</f>
        <v>0</v>
      </c>
      <c r="BI378" s="208">
        <f>IF(N378="nulová",J378,0)</f>
        <v>0</v>
      </c>
      <c r="BJ378" s="15" t="s">
        <v>21</v>
      </c>
      <c r="BK378" s="208">
        <f>ROUND(I378*H378,2)</f>
        <v>0</v>
      </c>
      <c r="BL378" s="15" t="s">
        <v>126</v>
      </c>
      <c r="BM378" s="207" t="s">
        <v>650</v>
      </c>
    </row>
    <row r="379" spans="1:65" s="2" customFormat="1" ht="27">
      <c r="A379" s="32"/>
      <c r="B379" s="33"/>
      <c r="C379" s="34"/>
      <c r="D379" s="209" t="s">
        <v>129</v>
      </c>
      <c r="E379" s="34"/>
      <c r="F379" s="210" t="s">
        <v>651</v>
      </c>
      <c r="G379" s="34"/>
      <c r="H379" s="34"/>
      <c r="I379" s="108"/>
      <c r="J379" s="34"/>
      <c r="K379" s="34"/>
      <c r="L379" s="37"/>
      <c r="M379" s="211"/>
      <c r="N379" s="212"/>
      <c r="O379" s="69"/>
      <c r="P379" s="69"/>
      <c r="Q379" s="69"/>
      <c r="R379" s="69"/>
      <c r="S379" s="69"/>
      <c r="T379" s="70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T379" s="15" t="s">
        <v>129</v>
      </c>
      <c r="AU379" s="15" t="s">
        <v>127</v>
      </c>
    </row>
    <row r="380" spans="1:65" s="2" customFormat="1" ht="21.75" customHeight="1">
      <c r="A380" s="32"/>
      <c r="B380" s="33"/>
      <c r="C380" s="196" t="s">
        <v>652</v>
      </c>
      <c r="D380" s="196" t="s">
        <v>121</v>
      </c>
      <c r="E380" s="197" t="s">
        <v>653</v>
      </c>
      <c r="F380" s="198" t="s">
        <v>654</v>
      </c>
      <c r="G380" s="199" t="s">
        <v>124</v>
      </c>
      <c r="H380" s="200">
        <v>1</v>
      </c>
      <c r="I380" s="201"/>
      <c r="J380" s="202">
        <f>ROUND(I380*H380,2)</f>
        <v>0</v>
      </c>
      <c r="K380" s="198" t="s">
        <v>125</v>
      </c>
      <c r="L380" s="37"/>
      <c r="M380" s="203" t="s">
        <v>1</v>
      </c>
      <c r="N380" s="204" t="s">
        <v>43</v>
      </c>
      <c r="O380" s="69"/>
      <c r="P380" s="205">
        <f>O380*H380</f>
        <v>0</v>
      </c>
      <c r="Q380" s="205">
        <v>0.1837</v>
      </c>
      <c r="R380" s="205">
        <f>Q380*H380</f>
        <v>0.1837</v>
      </c>
      <c r="S380" s="205">
        <v>0</v>
      </c>
      <c r="T380" s="206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207" t="s">
        <v>126</v>
      </c>
      <c r="AT380" s="207" t="s">
        <v>121</v>
      </c>
      <c r="AU380" s="207" t="s">
        <v>127</v>
      </c>
      <c r="AY380" s="15" t="s">
        <v>115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5" t="s">
        <v>21</v>
      </c>
      <c r="BK380" s="208">
        <f>ROUND(I380*H380,2)</f>
        <v>0</v>
      </c>
      <c r="BL380" s="15" t="s">
        <v>126</v>
      </c>
      <c r="BM380" s="207" t="s">
        <v>655</v>
      </c>
    </row>
    <row r="381" spans="1:65" s="2" customFormat="1" ht="27">
      <c r="A381" s="32"/>
      <c r="B381" s="33"/>
      <c r="C381" s="34"/>
      <c r="D381" s="209" t="s">
        <v>129</v>
      </c>
      <c r="E381" s="34"/>
      <c r="F381" s="210" t="s">
        <v>656</v>
      </c>
      <c r="G381" s="34"/>
      <c r="H381" s="34"/>
      <c r="I381" s="108"/>
      <c r="J381" s="34"/>
      <c r="K381" s="34"/>
      <c r="L381" s="37"/>
      <c r="M381" s="211"/>
      <c r="N381" s="212"/>
      <c r="O381" s="69"/>
      <c r="P381" s="69"/>
      <c r="Q381" s="69"/>
      <c r="R381" s="69"/>
      <c r="S381" s="69"/>
      <c r="T381" s="70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T381" s="15" t="s">
        <v>129</v>
      </c>
      <c r="AU381" s="15" t="s">
        <v>127</v>
      </c>
    </row>
    <row r="382" spans="1:65" s="2" customFormat="1" ht="16.5" customHeight="1">
      <c r="A382" s="32"/>
      <c r="B382" s="33"/>
      <c r="C382" s="213" t="s">
        <v>657</v>
      </c>
      <c r="D382" s="213" t="s">
        <v>342</v>
      </c>
      <c r="E382" s="214" t="s">
        <v>658</v>
      </c>
      <c r="F382" s="215" t="s">
        <v>659</v>
      </c>
      <c r="G382" s="216" t="s">
        <v>124</v>
      </c>
      <c r="H382" s="217">
        <v>1</v>
      </c>
      <c r="I382" s="218"/>
      <c r="J382" s="219">
        <f>ROUND(I382*H382,2)</f>
        <v>0</v>
      </c>
      <c r="K382" s="215" t="s">
        <v>125</v>
      </c>
      <c r="L382" s="220"/>
      <c r="M382" s="221" t="s">
        <v>1</v>
      </c>
      <c r="N382" s="222" t="s">
        <v>43</v>
      </c>
      <c r="O382" s="69"/>
      <c r="P382" s="205">
        <f>O382*H382</f>
        <v>0</v>
      </c>
      <c r="Q382" s="205">
        <v>0.222</v>
      </c>
      <c r="R382" s="205">
        <f>Q382*H382</f>
        <v>0.222</v>
      </c>
      <c r="S382" s="205">
        <v>0</v>
      </c>
      <c r="T382" s="206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207" t="s">
        <v>160</v>
      </c>
      <c r="AT382" s="207" t="s">
        <v>342</v>
      </c>
      <c r="AU382" s="207" t="s">
        <v>127</v>
      </c>
      <c r="AY382" s="15" t="s">
        <v>115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5" t="s">
        <v>21</v>
      </c>
      <c r="BK382" s="208">
        <f>ROUND(I382*H382,2)</f>
        <v>0</v>
      </c>
      <c r="BL382" s="15" t="s">
        <v>126</v>
      </c>
      <c r="BM382" s="207" t="s">
        <v>660</v>
      </c>
    </row>
    <row r="383" spans="1:65" s="2" customFormat="1" ht="11.25">
      <c r="A383" s="32"/>
      <c r="B383" s="33"/>
      <c r="C383" s="34"/>
      <c r="D383" s="209" t="s">
        <v>129</v>
      </c>
      <c r="E383" s="34"/>
      <c r="F383" s="210" t="s">
        <v>659</v>
      </c>
      <c r="G383" s="34"/>
      <c r="H383" s="34"/>
      <c r="I383" s="108"/>
      <c r="J383" s="34"/>
      <c r="K383" s="34"/>
      <c r="L383" s="37"/>
      <c r="M383" s="211"/>
      <c r="N383" s="212"/>
      <c r="O383" s="69"/>
      <c r="P383" s="69"/>
      <c r="Q383" s="69"/>
      <c r="R383" s="69"/>
      <c r="S383" s="69"/>
      <c r="T383" s="70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T383" s="15" t="s">
        <v>129</v>
      </c>
      <c r="AU383" s="15" t="s">
        <v>127</v>
      </c>
    </row>
    <row r="384" spans="1:65" s="13" customFormat="1" ht="22.5">
      <c r="B384" s="223"/>
      <c r="C384" s="224"/>
      <c r="D384" s="209" t="s">
        <v>585</v>
      </c>
      <c r="E384" s="224"/>
      <c r="F384" s="225" t="s">
        <v>661</v>
      </c>
      <c r="G384" s="224"/>
      <c r="H384" s="226">
        <v>1</v>
      </c>
      <c r="I384" s="227"/>
      <c r="J384" s="224"/>
      <c r="K384" s="224"/>
      <c r="L384" s="228"/>
      <c r="M384" s="229"/>
      <c r="N384" s="230"/>
      <c r="O384" s="230"/>
      <c r="P384" s="230"/>
      <c r="Q384" s="230"/>
      <c r="R384" s="230"/>
      <c r="S384" s="230"/>
      <c r="T384" s="231"/>
      <c r="AT384" s="232" t="s">
        <v>585</v>
      </c>
      <c r="AU384" s="232" t="s">
        <v>127</v>
      </c>
      <c r="AV384" s="13" t="s">
        <v>84</v>
      </c>
      <c r="AW384" s="13" t="s">
        <v>4</v>
      </c>
      <c r="AX384" s="13" t="s">
        <v>21</v>
      </c>
      <c r="AY384" s="232" t="s">
        <v>115</v>
      </c>
    </row>
    <row r="385" spans="1:65" s="2" customFormat="1" ht="21.75" customHeight="1">
      <c r="A385" s="32"/>
      <c r="B385" s="33"/>
      <c r="C385" s="196" t="s">
        <v>662</v>
      </c>
      <c r="D385" s="196" t="s">
        <v>121</v>
      </c>
      <c r="E385" s="197" t="s">
        <v>663</v>
      </c>
      <c r="F385" s="198" t="s">
        <v>664</v>
      </c>
      <c r="G385" s="199" t="s">
        <v>124</v>
      </c>
      <c r="H385" s="200">
        <v>1</v>
      </c>
      <c r="I385" s="201"/>
      <c r="J385" s="202">
        <f>ROUND(I385*H385,2)</f>
        <v>0</v>
      </c>
      <c r="K385" s="198" t="s">
        <v>125</v>
      </c>
      <c r="L385" s="37"/>
      <c r="M385" s="203" t="s">
        <v>1</v>
      </c>
      <c r="N385" s="204" t="s">
        <v>43</v>
      </c>
      <c r="O385" s="69"/>
      <c r="P385" s="205">
        <f>O385*H385</f>
        <v>0</v>
      </c>
      <c r="Q385" s="205">
        <v>0.19536000000000001</v>
      </c>
      <c r="R385" s="205">
        <f>Q385*H385</f>
        <v>0.19536000000000001</v>
      </c>
      <c r="S385" s="205">
        <v>0</v>
      </c>
      <c r="T385" s="206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207" t="s">
        <v>126</v>
      </c>
      <c r="AT385" s="207" t="s">
        <v>121</v>
      </c>
      <c r="AU385" s="207" t="s">
        <v>127</v>
      </c>
      <c r="AY385" s="15" t="s">
        <v>115</v>
      </c>
      <c r="BE385" s="208">
        <f>IF(N385="základní",J385,0)</f>
        <v>0</v>
      </c>
      <c r="BF385" s="208">
        <f>IF(N385="snížená",J385,0)</f>
        <v>0</v>
      </c>
      <c r="BG385" s="208">
        <f>IF(N385="zákl. přenesená",J385,0)</f>
        <v>0</v>
      </c>
      <c r="BH385" s="208">
        <f>IF(N385="sníž. přenesená",J385,0)</f>
        <v>0</v>
      </c>
      <c r="BI385" s="208">
        <f>IF(N385="nulová",J385,0)</f>
        <v>0</v>
      </c>
      <c r="BJ385" s="15" t="s">
        <v>21</v>
      </c>
      <c r="BK385" s="208">
        <f>ROUND(I385*H385,2)</f>
        <v>0</v>
      </c>
      <c r="BL385" s="15" t="s">
        <v>126</v>
      </c>
      <c r="BM385" s="207" t="s">
        <v>665</v>
      </c>
    </row>
    <row r="386" spans="1:65" s="2" customFormat="1" ht="27">
      <c r="A386" s="32"/>
      <c r="B386" s="33"/>
      <c r="C386" s="34"/>
      <c r="D386" s="209" t="s">
        <v>129</v>
      </c>
      <c r="E386" s="34"/>
      <c r="F386" s="210" t="s">
        <v>666</v>
      </c>
      <c r="G386" s="34"/>
      <c r="H386" s="34"/>
      <c r="I386" s="108"/>
      <c r="J386" s="34"/>
      <c r="K386" s="34"/>
      <c r="L386" s="37"/>
      <c r="M386" s="211"/>
      <c r="N386" s="212"/>
      <c r="O386" s="69"/>
      <c r="P386" s="69"/>
      <c r="Q386" s="69"/>
      <c r="R386" s="69"/>
      <c r="S386" s="69"/>
      <c r="T386" s="70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T386" s="15" t="s">
        <v>129</v>
      </c>
      <c r="AU386" s="15" t="s">
        <v>127</v>
      </c>
    </row>
    <row r="387" spans="1:65" s="2" customFormat="1" ht="21.75" customHeight="1">
      <c r="A387" s="32"/>
      <c r="B387" s="33"/>
      <c r="C387" s="196" t="s">
        <v>667</v>
      </c>
      <c r="D387" s="196" t="s">
        <v>121</v>
      </c>
      <c r="E387" s="197" t="s">
        <v>625</v>
      </c>
      <c r="F387" s="198" t="s">
        <v>626</v>
      </c>
      <c r="G387" s="199" t="s">
        <v>124</v>
      </c>
      <c r="H387" s="200">
        <v>1</v>
      </c>
      <c r="I387" s="201"/>
      <c r="J387" s="202">
        <f>ROUND(I387*H387,2)</f>
        <v>0</v>
      </c>
      <c r="K387" s="198" t="s">
        <v>125</v>
      </c>
      <c r="L387" s="37"/>
      <c r="M387" s="203" t="s">
        <v>1</v>
      </c>
      <c r="N387" s="204" t="s">
        <v>43</v>
      </c>
      <c r="O387" s="69"/>
      <c r="P387" s="205">
        <f>O387*H387</f>
        <v>0</v>
      </c>
      <c r="Q387" s="205">
        <v>0.16700000000000001</v>
      </c>
      <c r="R387" s="205">
        <f>Q387*H387</f>
        <v>0.16700000000000001</v>
      </c>
      <c r="S387" s="205">
        <v>0</v>
      </c>
      <c r="T387" s="206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207" t="s">
        <v>126</v>
      </c>
      <c r="AT387" s="207" t="s">
        <v>121</v>
      </c>
      <c r="AU387" s="207" t="s">
        <v>127</v>
      </c>
      <c r="AY387" s="15" t="s">
        <v>115</v>
      </c>
      <c r="BE387" s="208">
        <f>IF(N387="základní",J387,0)</f>
        <v>0</v>
      </c>
      <c r="BF387" s="208">
        <f>IF(N387="snížená",J387,0)</f>
        <v>0</v>
      </c>
      <c r="BG387" s="208">
        <f>IF(N387="zákl. přenesená",J387,0)</f>
        <v>0</v>
      </c>
      <c r="BH387" s="208">
        <f>IF(N387="sníž. přenesená",J387,0)</f>
        <v>0</v>
      </c>
      <c r="BI387" s="208">
        <f>IF(N387="nulová",J387,0)</f>
        <v>0</v>
      </c>
      <c r="BJ387" s="15" t="s">
        <v>21</v>
      </c>
      <c r="BK387" s="208">
        <f>ROUND(I387*H387,2)</f>
        <v>0</v>
      </c>
      <c r="BL387" s="15" t="s">
        <v>126</v>
      </c>
      <c r="BM387" s="207" t="s">
        <v>668</v>
      </c>
    </row>
    <row r="388" spans="1:65" s="2" customFormat="1" ht="27">
      <c r="A388" s="32"/>
      <c r="B388" s="33"/>
      <c r="C388" s="34"/>
      <c r="D388" s="209" t="s">
        <v>129</v>
      </c>
      <c r="E388" s="34"/>
      <c r="F388" s="210" t="s">
        <v>628</v>
      </c>
      <c r="G388" s="34"/>
      <c r="H388" s="34"/>
      <c r="I388" s="108"/>
      <c r="J388" s="34"/>
      <c r="K388" s="34"/>
      <c r="L388" s="37"/>
      <c r="M388" s="211"/>
      <c r="N388" s="212"/>
      <c r="O388" s="69"/>
      <c r="P388" s="69"/>
      <c r="Q388" s="69"/>
      <c r="R388" s="69"/>
      <c r="S388" s="69"/>
      <c r="T388" s="70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5" t="s">
        <v>129</v>
      </c>
      <c r="AU388" s="15" t="s">
        <v>127</v>
      </c>
    </row>
    <row r="389" spans="1:65" s="2" customFormat="1" ht="21.75" customHeight="1">
      <c r="A389" s="32"/>
      <c r="B389" s="33"/>
      <c r="C389" s="196" t="s">
        <v>669</v>
      </c>
      <c r="D389" s="196" t="s">
        <v>121</v>
      </c>
      <c r="E389" s="197" t="s">
        <v>670</v>
      </c>
      <c r="F389" s="198" t="s">
        <v>671</v>
      </c>
      <c r="G389" s="199" t="s">
        <v>124</v>
      </c>
      <c r="H389" s="200">
        <v>1</v>
      </c>
      <c r="I389" s="201"/>
      <c r="J389" s="202">
        <f>ROUND(I389*H389,2)</f>
        <v>0</v>
      </c>
      <c r="K389" s="198" t="s">
        <v>125</v>
      </c>
      <c r="L389" s="37"/>
      <c r="M389" s="203" t="s">
        <v>1</v>
      </c>
      <c r="N389" s="204" t="s">
        <v>43</v>
      </c>
      <c r="O389" s="69"/>
      <c r="P389" s="205">
        <f>O389*H389</f>
        <v>0</v>
      </c>
      <c r="Q389" s="205">
        <v>0.1670275</v>
      </c>
      <c r="R389" s="205">
        <f>Q389*H389</f>
        <v>0.1670275</v>
      </c>
      <c r="S389" s="205">
        <v>0</v>
      </c>
      <c r="T389" s="206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207" t="s">
        <v>126</v>
      </c>
      <c r="AT389" s="207" t="s">
        <v>121</v>
      </c>
      <c r="AU389" s="207" t="s">
        <v>127</v>
      </c>
      <c r="AY389" s="15" t="s">
        <v>115</v>
      </c>
      <c r="BE389" s="208">
        <f>IF(N389="základní",J389,0)</f>
        <v>0</v>
      </c>
      <c r="BF389" s="208">
        <f>IF(N389="snížená",J389,0)</f>
        <v>0</v>
      </c>
      <c r="BG389" s="208">
        <f>IF(N389="zákl. přenesená",J389,0)</f>
        <v>0</v>
      </c>
      <c r="BH389" s="208">
        <f>IF(N389="sníž. přenesená",J389,0)</f>
        <v>0</v>
      </c>
      <c r="BI389" s="208">
        <f>IF(N389="nulová",J389,0)</f>
        <v>0</v>
      </c>
      <c r="BJ389" s="15" t="s">
        <v>21</v>
      </c>
      <c r="BK389" s="208">
        <f>ROUND(I389*H389,2)</f>
        <v>0</v>
      </c>
      <c r="BL389" s="15" t="s">
        <v>126</v>
      </c>
      <c r="BM389" s="207" t="s">
        <v>672</v>
      </c>
    </row>
    <row r="390" spans="1:65" s="2" customFormat="1" ht="36">
      <c r="A390" s="32"/>
      <c r="B390" s="33"/>
      <c r="C390" s="34"/>
      <c r="D390" s="209" t="s">
        <v>129</v>
      </c>
      <c r="E390" s="34"/>
      <c r="F390" s="210" t="s">
        <v>673</v>
      </c>
      <c r="G390" s="34"/>
      <c r="H390" s="34"/>
      <c r="I390" s="108"/>
      <c r="J390" s="34"/>
      <c r="K390" s="34"/>
      <c r="L390" s="37"/>
      <c r="M390" s="211"/>
      <c r="N390" s="212"/>
      <c r="O390" s="69"/>
      <c r="P390" s="69"/>
      <c r="Q390" s="69"/>
      <c r="R390" s="69"/>
      <c r="S390" s="69"/>
      <c r="T390" s="70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T390" s="15" t="s">
        <v>129</v>
      </c>
      <c r="AU390" s="15" t="s">
        <v>127</v>
      </c>
    </row>
    <row r="391" spans="1:65" s="2" customFormat="1" ht="21.75" customHeight="1">
      <c r="A391" s="32"/>
      <c r="B391" s="33"/>
      <c r="C391" s="196" t="s">
        <v>674</v>
      </c>
      <c r="D391" s="196" t="s">
        <v>121</v>
      </c>
      <c r="E391" s="197" t="s">
        <v>675</v>
      </c>
      <c r="F391" s="198" t="s">
        <v>676</v>
      </c>
      <c r="G391" s="199" t="s">
        <v>139</v>
      </c>
      <c r="H391" s="200">
        <v>1</v>
      </c>
      <c r="I391" s="201"/>
      <c r="J391" s="202">
        <f>ROUND(I391*H391,2)</f>
        <v>0</v>
      </c>
      <c r="K391" s="198" t="s">
        <v>125</v>
      </c>
      <c r="L391" s="37"/>
      <c r="M391" s="203" t="s">
        <v>1</v>
      </c>
      <c r="N391" s="204" t="s">
        <v>43</v>
      </c>
      <c r="O391" s="69"/>
      <c r="P391" s="205">
        <f>O391*H391</f>
        <v>0</v>
      </c>
      <c r="Q391" s="205">
        <v>0.16849059999999999</v>
      </c>
      <c r="R391" s="205">
        <f>Q391*H391</f>
        <v>0.16849059999999999</v>
      </c>
      <c r="S391" s="205">
        <v>0</v>
      </c>
      <c r="T391" s="206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207" t="s">
        <v>126</v>
      </c>
      <c r="AT391" s="207" t="s">
        <v>121</v>
      </c>
      <c r="AU391" s="207" t="s">
        <v>127</v>
      </c>
      <c r="AY391" s="15" t="s">
        <v>115</v>
      </c>
      <c r="BE391" s="208">
        <f>IF(N391="základní",J391,0)</f>
        <v>0</v>
      </c>
      <c r="BF391" s="208">
        <f>IF(N391="snížená",J391,0)</f>
        <v>0</v>
      </c>
      <c r="BG391" s="208">
        <f>IF(N391="zákl. přenesená",J391,0)</f>
        <v>0</v>
      </c>
      <c r="BH391" s="208">
        <f>IF(N391="sníž. přenesená",J391,0)</f>
        <v>0</v>
      </c>
      <c r="BI391" s="208">
        <f>IF(N391="nulová",J391,0)</f>
        <v>0</v>
      </c>
      <c r="BJ391" s="15" t="s">
        <v>21</v>
      </c>
      <c r="BK391" s="208">
        <f>ROUND(I391*H391,2)</f>
        <v>0</v>
      </c>
      <c r="BL391" s="15" t="s">
        <v>126</v>
      </c>
      <c r="BM391" s="207" t="s">
        <v>677</v>
      </c>
    </row>
    <row r="392" spans="1:65" s="2" customFormat="1" ht="27">
      <c r="A392" s="32"/>
      <c r="B392" s="33"/>
      <c r="C392" s="34"/>
      <c r="D392" s="209" t="s">
        <v>129</v>
      </c>
      <c r="E392" s="34"/>
      <c r="F392" s="210" t="s">
        <v>678</v>
      </c>
      <c r="G392" s="34"/>
      <c r="H392" s="34"/>
      <c r="I392" s="108"/>
      <c r="J392" s="34"/>
      <c r="K392" s="34"/>
      <c r="L392" s="37"/>
      <c r="M392" s="211"/>
      <c r="N392" s="212"/>
      <c r="O392" s="69"/>
      <c r="P392" s="69"/>
      <c r="Q392" s="69"/>
      <c r="R392" s="69"/>
      <c r="S392" s="69"/>
      <c r="T392" s="70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T392" s="15" t="s">
        <v>129</v>
      </c>
      <c r="AU392" s="15" t="s">
        <v>127</v>
      </c>
    </row>
    <row r="393" spans="1:65" s="2" customFormat="1" ht="16.5" customHeight="1">
      <c r="A393" s="32"/>
      <c r="B393" s="33"/>
      <c r="C393" s="213" t="s">
        <v>679</v>
      </c>
      <c r="D393" s="213" t="s">
        <v>342</v>
      </c>
      <c r="E393" s="214" t="s">
        <v>343</v>
      </c>
      <c r="F393" s="215" t="s">
        <v>344</v>
      </c>
      <c r="G393" s="216" t="s">
        <v>139</v>
      </c>
      <c r="H393" s="217">
        <v>1</v>
      </c>
      <c r="I393" s="218"/>
      <c r="J393" s="219">
        <f>ROUND(I393*H393,2)</f>
        <v>0</v>
      </c>
      <c r="K393" s="215" t="s">
        <v>125</v>
      </c>
      <c r="L393" s="220"/>
      <c r="M393" s="221" t="s">
        <v>1</v>
      </c>
      <c r="N393" s="222" t="s">
        <v>43</v>
      </c>
      <c r="O393" s="69"/>
      <c r="P393" s="205">
        <f>O393*H393</f>
        <v>0</v>
      </c>
      <c r="Q393" s="205">
        <v>8.1000000000000003E-2</v>
      </c>
      <c r="R393" s="205">
        <f>Q393*H393</f>
        <v>8.1000000000000003E-2</v>
      </c>
      <c r="S393" s="205">
        <v>0</v>
      </c>
      <c r="T393" s="206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207" t="s">
        <v>160</v>
      </c>
      <c r="AT393" s="207" t="s">
        <v>342</v>
      </c>
      <c r="AU393" s="207" t="s">
        <v>127</v>
      </c>
      <c r="AY393" s="15" t="s">
        <v>115</v>
      </c>
      <c r="BE393" s="208">
        <f>IF(N393="základní",J393,0)</f>
        <v>0</v>
      </c>
      <c r="BF393" s="208">
        <f>IF(N393="snížená",J393,0)</f>
        <v>0</v>
      </c>
      <c r="BG393" s="208">
        <f>IF(N393="zákl. přenesená",J393,0)</f>
        <v>0</v>
      </c>
      <c r="BH393" s="208">
        <f>IF(N393="sníž. přenesená",J393,0)</f>
        <v>0</v>
      </c>
      <c r="BI393" s="208">
        <f>IF(N393="nulová",J393,0)</f>
        <v>0</v>
      </c>
      <c r="BJ393" s="15" t="s">
        <v>21</v>
      </c>
      <c r="BK393" s="208">
        <f>ROUND(I393*H393,2)</f>
        <v>0</v>
      </c>
      <c r="BL393" s="15" t="s">
        <v>126</v>
      </c>
      <c r="BM393" s="207" t="s">
        <v>680</v>
      </c>
    </row>
    <row r="394" spans="1:65" s="2" customFormat="1" ht="11.25">
      <c r="A394" s="32"/>
      <c r="B394" s="33"/>
      <c r="C394" s="34"/>
      <c r="D394" s="209" t="s">
        <v>129</v>
      </c>
      <c r="E394" s="34"/>
      <c r="F394" s="210" t="s">
        <v>344</v>
      </c>
      <c r="G394" s="34"/>
      <c r="H394" s="34"/>
      <c r="I394" s="108"/>
      <c r="J394" s="34"/>
      <c r="K394" s="34"/>
      <c r="L394" s="37"/>
      <c r="M394" s="211"/>
      <c r="N394" s="212"/>
      <c r="O394" s="69"/>
      <c r="P394" s="69"/>
      <c r="Q394" s="69"/>
      <c r="R394" s="69"/>
      <c r="S394" s="69"/>
      <c r="T394" s="70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T394" s="15" t="s">
        <v>129</v>
      </c>
      <c r="AU394" s="15" t="s">
        <v>127</v>
      </c>
    </row>
    <row r="395" spans="1:65" s="2" customFormat="1" ht="21.75" customHeight="1">
      <c r="A395" s="32"/>
      <c r="B395" s="33"/>
      <c r="C395" s="196" t="s">
        <v>681</v>
      </c>
      <c r="D395" s="196" t="s">
        <v>121</v>
      </c>
      <c r="E395" s="197" t="s">
        <v>682</v>
      </c>
      <c r="F395" s="198" t="s">
        <v>683</v>
      </c>
      <c r="G395" s="199" t="s">
        <v>244</v>
      </c>
      <c r="H395" s="200">
        <v>1</v>
      </c>
      <c r="I395" s="201"/>
      <c r="J395" s="202">
        <f>ROUND(I395*H395,2)</f>
        <v>0</v>
      </c>
      <c r="K395" s="198" t="s">
        <v>125</v>
      </c>
      <c r="L395" s="37"/>
      <c r="M395" s="203" t="s">
        <v>1</v>
      </c>
      <c r="N395" s="204" t="s">
        <v>43</v>
      </c>
      <c r="O395" s="69"/>
      <c r="P395" s="205">
        <f>O395*H395</f>
        <v>0</v>
      </c>
      <c r="Q395" s="205">
        <v>0</v>
      </c>
      <c r="R395" s="205">
        <f>Q395*H395</f>
        <v>0</v>
      </c>
      <c r="S395" s="205">
        <v>0</v>
      </c>
      <c r="T395" s="206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207" t="s">
        <v>126</v>
      </c>
      <c r="AT395" s="207" t="s">
        <v>121</v>
      </c>
      <c r="AU395" s="207" t="s">
        <v>127</v>
      </c>
      <c r="AY395" s="15" t="s">
        <v>115</v>
      </c>
      <c r="BE395" s="208">
        <f>IF(N395="základní",J395,0)</f>
        <v>0</v>
      </c>
      <c r="BF395" s="208">
        <f>IF(N395="snížená",J395,0)</f>
        <v>0</v>
      </c>
      <c r="BG395" s="208">
        <f>IF(N395="zákl. přenesená",J395,0)</f>
        <v>0</v>
      </c>
      <c r="BH395" s="208">
        <f>IF(N395="sníž. přenesená",J395,0)</f>
        <v>0</v>
      </c>
      <c r="BI395" s="208">
        <f>IF(N395="nulová",J395,0)</f>
        <v>0</v>
      </c>
      <c r="BJ395" s="15" t="s">
        <v>21</v>
      </c>
      <c r="BK395" s="208">
        <f>ROUND(I395*H395,2)</f>
        <v>0</v>
      </c>
      <c r="BL395" s="15" t="s">
        <v>126</v>
      </c>
      <c r="BM395" s="207" t="s">
        <v>684</v>
      </c>
    </row>
    <row r="396" spans="1:65" s="2" customFormat="1" ht="27">
      <c r="A396" s="32"/>
      <c r="B396" s="33"/>
      <c r="C396" s="34"/>
      <c r="D396" s="209" t="s">
        <v>129</v>
      </c>
      <c r="E396" s="34"/>
      <c r="F396" s="210" t="s">
        <v>685</v>
      </c>
      <c r="G396" s="34"/>
      <c r="H396" s="34"/>
      <c r="I396" s="108"/>
      <c r="J396" s="34"/>
      <c r="K396" s="34"/>
      <c r="L396" s="37"/>
      <c r="M396" s="211"/>
      <c r="N396" s="212"/>
      <c r="O396" s="69"/>
      <c r="P396" s="69"/>
      <c r="Q396" s="69"/>
      <c r="R396" s="69"/>
      <c r="S396" s="69"/>
      <c r="T396" s="70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T396" s="15" t="s">
        <v>129</v>
      </c>
      <c r="AU396" s="15" t="s">
        <v>127</v>
      </c>
    </row>
    <row r="397" spans="1:65" s="2" customFormat="1" ht="16.5" customHeight="1">
      <c r="A397" s="32"/>
      <c r="B397" s="33"/>
      <c r="C397" s="213" t="s">
        <v>686</v>
      </c>
      <c r="D397" s="213" t="s">
        <v>342</v>
      </c>
      <c r="E397" s="214" t="s">
        <v>687</v>
      </c>
      <c r="F397" s="215" t="s">
        <v>688</v>
      </c>
      <c r="G397" s="216" t="s">
        <v>139</v>
      </c>
      <c r="H397" s="217">
        <v>1</v>
      </c>
      <c r="I397" s="218"/>
      <c r="J397" s="219">
        <f>ROUND(I397*H397,2)</f>
        <v>0</v>
      </c>
      <c r="K397" s="215" t="s">
        <v>125</v>
      </c>
      <c r="L397" s="220"/>
      <c r="M397" s="221" t="s">
        <v>1</v>
      </c>
      <c r="N397" s="222" t="s">
        <v>43</v>
      </c>
      <c r="O397" s="69"/>
      <c r="P397" s="205">
        <f>O397*H397</f>
        <v>0</v>
      </c>
      <c r="Q397" s="205">
        <v>0.125</v>
      </c>
      <c r="R397" s="205">
        <f>Q397*H397</f>
        <v>0.125</v>
      </c>
      <c r="S397" s="205">
        <v>0</v>
      </c>
      <c r="T397" s="206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207" t="s">
        <v>160</v>
      </c>
      <c r="AT397" s="207" t="s">
        <v>342</v>
      </c>
      <c r="AU397" s="207" t="s">
        <v>127</v>
      </c>
      <c r="AY397" s="15" t="s">
        <v>115</v>
      </c>
      <c r="BE397" s="208">
        <f>IF(N397="základní",J397,0)</f>
        <v>0</v>
      </c>
      <c r="BF397" s="208">
        <f>IF(N397="snížená",J397,0)</f>
        <v>0</v>
      </c>
      <c r="BG397" s="208">
        <f>IF(N397="zákl. přenesená",J397,0)</f>
        <v>0</v>
      </c>
      <c r="BH397" s="208">
        <f>IF(N397="sníž. přenesená",J397,0)</f>
        <v>0</v>
      </c>
      <c r="BI397" s="208">
        <f>IF(N397="nulová",J397,0)</f>
        <v>0</v>
      </c>
      <c r="BJ397" s="15" t="s">
        <v>21</v>
      </c>
      <c r="BK397" s="208">
        <f>ROUND(I397*H397,2)</f>
        <v>0</v>
      </c>
      <c r="BL397" s="15" t="s">
        <v>126</v>
      </c>
      <c r="BM397" s="207" t="s">
        <v>689</v>
      </c>
    </row>
    <row r="398" spans="1:65" s="2" customFormat="1" ht="11.25">
      <c r="A398" s="32"/>
      <c r="B398" s="33"/>
      <c r="C398" s="34"/>
      <c r="D398" s="209" t="s">
        <v>129</v>
      </c>
      <c r="E398" s="34"/>
      <c r="F398" s="210" t="s">
        <v>688</v>
      </c>
      <c r="G398" s="34"/>
      <c r="H398" s="34"/>
      <c r="I398" s="108"/>
      <c r="J398" s="34"/>
      <c r="K398" s="34"/>
      <c r="L398" s="37"/>
      <c r="M398" s="211"/>
      <c r="N398" s="212"/>
      <c r="O398" s="69"/>
      <c r="P398" s="69"/>
      <c r="Q398" s="69"/>
      <c r="R398" s="69"/>
      <c r="S398" s="69"/>
      <c r="T398" s="70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T398" s="15" t="s">
        <v>129</v>
      </c>
      <c r="AU398" s="15" t="s">
        <v>127</v>
      </c>
    </row>
    <row r="399" spans="1:65" s="2" customFormat="1" ht="21.75" customHeight="1">
      <c r="A399" s="32"/>
      <c r="B399" s="33"/>
      <c r="C399" s="213" t="s">
        <v>690</v>
      </c>
      <c r="D399" s="213" t="s">
        <v>342</v>
      </c>
      <c r="E399" s="214" t="s">
        <v>691</v>
      </c>
      <c r="F399" s="215" t="s">
        <v>692</v>
      </c>
      <c r="G399" s="216" t="s">
        <v>139</v>
      </c>
      <c r="H399" s="217">
        <v>1</v>
      </c>
      <c r="I399" s="218"/>
      <c r="J399" s="219">
        <f>ROUND(I399*H399,2)</f>
        <v>0</v>
      </c>
      <c r="K399" s="215" t="s">
        <v>125</v>
      </c>
      <c r="L399" s="220"/>
      <c r="M399" s="221" t="s">
        <v>1</v>
      </c>
      <c r="N399" s="222" t="s">
        <v>43</v>
      </c>
      <c r="O399" s="69"/>
      <c r="P399" s="205">
        <f>O399*H399</f>
        <v>0</v>
      </c>
      <c r="Q399" s="205">
        <v>0.125</v>
      </c>
      <c r="R399" s="205">
        <f>Q399*H399</f>
        <v>0.125</v>
      </c>
      <c r="S399" s="205">
        <v>0</v>
      </c>
      <c r="T399" s="206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207" t="s">
        <v>160</v>
      </c>
      <c r="AT399" s="207" t="s">
        <v>342</v>
      </c>
      <c r="AU399" s="207" t="s">
        <v>127</v>
      </c>
      <c r="AY399" s="15" t="s">
        <v>115</v>
      </c>
      <c r="BE399" s="208">
        <f>IF(N399="základní",J399,0)</f>
        <v>0</v>
      </c>
      <c r="BF399" s="208">
        <f>IF(N399="snížená",J399,0)</f>
        <v>0</v>
      </c>
      <c r="BG399" s="208">
        <f>IF(N399="zákl. přenesená",J399,0)</f>
        <v>0</v>
      </c>
      <c r="BH399" s="208">
        <f>IF(N399="sníž. přenesená",J399,0)</f>
        <v>0</v>
      </c>
      <c r="BI399" s="208">
        <f>IF(N399="nulová",J399,0)</f>
        <v>0</v>
      </c>
      <c r="BJ399" s="15" t="s">
        <v>21</v>
      </c>
      <c r="BK399" s="208">
        <f>ROUND(I399*H399,2)</f>
        <v>0</v>
      </c>
      <c r="BL399" s="15" t="s">
        <v>126</v>
      </c>
      <c r="BM399" s="207" t="s">
        <v>693</v>
      </c>
    </row>
    <row r="400" spans="1:65" s="2" customFormat="1" ht="11.25">
      <c r="A400" s="32"/>
      <c r="B400" s="33"/>
      <c r="C400" s="34"/>
      <c r="D400" s="209" t="s">
        <v>129</v>
      </c>
      <c r="E400" s="34"/>
      <c r="F400" s="210" t="s">
        <v>692</v>
      </c>
      <c r="G400" s="34"/>
      <c r="H400" s="34"/>
      <c r="I400" s="108"/>
      <c r="J400" s="34"/>
      <c r="K400" s="34"/>
      <c r="L400" s="37"/>
      <c r="M400" s="211"/>
      <c r="N400" s="212"/>
      <c r="O400" s="69"/>
      <c r="P400" s="69"/>
      <c r="Q400" s="69"/>
      <c r="R400" s="69"/>
      <c r="S400" s="69"/>
      <c r="T400" s="70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T400" s="15" t="s">
        <v>129</v>
      </c>
      <c r="AU400" s="15" t="s">
        <v>127</v>
      </c>
    </row>
    <row r="401" spans="1:65" s="2" customFormat="1" ht="21.75" customHeight="1">
      <c r="A401" s="32"/>
      <c r="B401" s="33"/>
      <c r="C401" s="196" t="s">
        <v>694</v>
      </c>
      <c r="D401" s="196" t="s">
        <v>121</v>
      </c>
      <c r="E401" s="197" t="s">
        <v>323</v>
      </c>
      <c r="F401" s="198" t="s">
        <v>324</v>
      </c>
      <c r="G401" s="199" t="s">
        <v>139</v>
      </c>
      <c r="H401" s="200">
        <v>1</v>
      </c>
      <c r="I401" s="201"/>
      <c r="J401" s="202">
        <f>ROUND(I401*H401,2)</f>
        <v>0</v>
      </c>
      <c r="K401" s="198" t="s">
        <v>125</v>
      </c>
      <c r="L401" s="37"/>
      <c r="M401" s="203" t="s">
        <v>1</v>
      </c>
      <c r="N401" s="204" t="s">
        <v>43</v>
      </c>
      <c r="O401" s="69"/>
      <c r="P401" s="205">
        <f>O401*H401</f>
        <v>0</v>
      </c>
      <c r="Q401" s="205">
        <v>0.20218871999999999</v>
      </c>
      <c r="R401" s="205">
        <f>Q401*H401</f>
        <v>0.20218871999999999</v>
      </c>
      <c r="S401" s="205">
        <v>0</v>
      </c>
      <c r="T401" s="206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207" t="s">
        <v>126</v>
      </c>
      <c r="AT401" s="207" t="s">
        <v>121</v>
      </c>
      <c r="AU401" s="207" t="s">
        <v>127</v>
      </c>
      <c r="AY401" s="15" t="s">
        <v>115</v>
      </c>
      <c r="BE401" s="208">
        <f>IF(N401="základní",J401,0)</f>
        <v>0</v>
      </c>
      <c r="BF401" s="208">
        <f>IF(N401="snížená",J401,0)</f>
        <v>0</v>
      </c>
      <c r="BG401" s="208">
        <f>IF(N401="zákl. přenesená",J401,0)</f>
        <v>0</v>
      </c>
      <c r="BH401" s="208">
        <f>IF(N401="sníž. přenesená",J401,0)</f>
        <v>0</v>
      </c>
      <c r="BI401" s="208">
        <f>IF(N401="nulová",J401,0)</f>
        <v>0</v>
      </c>
      <c r="BJ401" s="15" t="s">
        <v>21</v>
      </c>
      <c r="BK401" s="208">
        <f>ROUND(I401*H401,2)</f>
        <v>0</v>
      </c>
      <c r="BL401" s="15" t="s">
        <v>126</v>
      </c>
      <c r="BM401" s="207" t="s">
        <v>695</v>
      </c>
    </row>
    <row r="402" spans="1:65" s="2" customFormat="1" ht="27">
      <c r="A402" s="32"/>
      <c r="B402" s="33"/>
      <c r="C402" s="34"/>
      <c r="D402" s="209" t="s">
        <v>129</v>
      </c>
      <c r="E402" s="34"/>
      <c r="F402" s="210" t="s">
        <v>326</v>
      </c>
      <c r="G402" s="34"/>
      <c r="H402" s="34"/>
      <c r="I402" s="108"/>
      <c r="J402" s="34"/>
      <c r="K402" s="34"/>
      <c r="L402" s="37"/>
      <c r="M402" s="211"/>
      <c r="N402" s="212"/>
      <c r="O402" s="69"/>
      <c r="P402" s="69"/>
      <c r="Q402" s="69"/>
      <c r="R402" s="69"/>
      <c r="S402" s="69"/>
      <c r="T402" s="70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T402" s="15" t="s">
        <v>129</v>
      </c>
      <c r="AU402" s="15" t="s">
        <v>127</v>
      </c>
    </row>
    <row r="403" spans="1:65" s="2" customFormat="1" ht="21.75" customHeight="1">
      <c r="A403" s="32"/>
      <c r="B403" s="33"/>
      <c r="C403" s="196" t="s">
        <v>696</v>
      </c>
      <c r="D403" s="196" t="s">
        <v>121</v>
      </c>
      <c r="E403" s="197" t="s">
        <v>697</v>
      </c>
      <c r="F403" s="198" t="s">
        <v>698</v>
      </c>
      <c r="G403" s="199" t="s">
        <v>139</v>
      </c>
      <c r="H403" s="200">
        <v>1</v>
      </c>
      <c r="I403" s="201"/>
      <c r="J403" s="202">
        <f>ROUND(I403*H403,2)</f>
        <v>0</v>
      </c>
      <c r="K403" s="198" t="s">
        <v>125</v>
      </c>
      <c r="L403" s="37"/>
      <c r="M403" s="203" t="s">
        <v>1</v>
      </c>
      <c r="N403" s="204" t="s">
        <v>43</v>
      </c>
      <c r="O403" s="69"/>
      <c r="P403" s="205">
        <f>O403*H403</f>
        <v>0</v>
      </c>
      <c r="Q403" s="205">
        <v>0.10094599999999999</v>
      </c>
      <c r="R403" s="205">
        <f>Q403*H403</f>
        <v>0.10094599999999999</v>
      </c>
      <c r="S403" s="205">
        <v>0</v>
      </c>
      <c r="T403" s="206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207" t="s">
        <v>126</v>
      </c>
      <c r="AT403" s="207" t="s">
        <v>121</v>
      </c>
      <c r="AU403" s="207" t="s">
        <v>127</v>
      </c>
      <c r="AY403" s="15" t="s">
        <v>115</v>
      </c>
      <c r="BE403" s="208">
        <f>IF(N403="základní",J403,0)</f>
        <v>0</v>
      </c>
      <c r="BF403" s="208">
        <f>IF(N403="snížená",J403,0)</f>
        <v>0</v>
      </c>
      <c r="BG403" s="208">
        <f>IF(N403="zákl. přenesená",J403,0)</f>
        <v>0</v>
      </c>
      <c r="BH403" s="208">
        <f>IF(N403="sníž. přenesená",J403,0)</f>
        <v>0</v>
      </c>
      <c r="BI403" s="208">
        <f>IF(N403="nulová",J403,0)</f>
        <v>0</v>
      </c>
      <c r="BJ403" s="15" t="s">
        <v>21</v>
      </c>
      <c r="BK403" s="208">
        <f>ROUND(I403*H403,2)</f>
        <v>0</v>
      </c>
      <c r="BL403" s="15" t="s">
        <v>126</v>
      </c>
      <c r="BM403" s="207" t="s">
        <v>699</v>
      </c>
    </row>
    <row r="404" spans="1:65" s="2" customFormat="1" ht="27">
      <c r="A404" s="32"/>
      <c r="B404" s="33"/>
      <c r="C404" s="34"/>
      <c r="D404" s="209" t="s">
        <v>129</v>
      </c>
      <c r="E404" s="34"/>
      <c r="F404" s="210" t="s">
        <v>700</v>
      </c>
      <c r="G404" s="34"/>
      <c r="H404" s="34"/>
      <c r="I404" s="108"/>
      <c r="J404" s="34"/>
      <c r="K404" s="34"/>
      <c r="L404" s="37"/>
      <c r="M404" s="211"/>
      <c r="N404" s="212"/>
      <c r="O404" s="69"/>
      <c r="P404" s="69"/>
      <c r="Q404" s="69"/>
      <c r="R404" s="69"/>
      <c r="S404" s="69"/>
      <c r="T404" s="70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T404" s="15" t="s">
        <v>129</v>
      </c>
      <c r="AU404" s="15" t="s">
        <v>127</v>
      </c>
    </row>
    <row r="405" spans="1:65" s="2" customFormat="1" ht="16.5" customHeight="1">
      <c r="A405" s="32"/>
      <c r="B405" s="33"/>
      <c r="C405" s="213" t="s">
        <v>701</v>
      </c>
      <c r="D405" s="213" t="s">
        <v>342</v>
      </c>
      <c r="E405" s="214" t="s">
        <v>702</v>
      </c>
      <c r="F405" s="215" t="s">
        <v>703</v>
      </c>
      <c r="G405" s="216" t="s">
        <v>197</v>
      </c>
      <c r="H405" s="217">
        <v>1</v>
      </c>
      <c r="I405" s="218"/>
      <c r="J405" s="219">
        <f>ROUND(I405*H405,2)</f>
        <v>0</v>
      </c>
      <c r="K405" s="215" t="s">
        <v>125</v>
      </c>
      <c r="L405" s="220"/>
      <c r="M405" s="221" t="s">
        <v>1</v>
      </c>
      <c r="N405" s="222" t="s">
        <v>43</v>
      </c>
      <c r="O405" s="69"/>
      <c r="P405" s="205">
        <f>O405*H405</f>
        <v>0</v>
      </c>
      <c r="Q405" s="205">
        <v>5.8000000000000003E-2</v>
      </c>
      <c r="R405" s="205">
        <f>Q405*H405</f>
        <v>5.8000000000000003E-2</v>
      </c>
      <c r="S405" s="205">
        <v>0</v>
      </c>
      <c r="T405" s="206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207" t="s">
        <v>160</v>
      </c>
      <c r="AT405" s="207" t="s">
        <v>342</v>
      </c>
      <c r="AU405" s="207" t="s">
        <v>127</v>
      </c>
      <c r="AY405" s="15" t="s">
        <v>115</v>
      </c>
      <c r="BE405" s="208">
        <f>IF(N405="základní",J405,0)</f>
        <v>0</v>
      </c>
      <c r="BF405" s="208">
        <f>IF(N405="snížená",J405,0)</f>
        <v>0</v>
      </c>
      <c r="BG405" s="208">
        <f>IF(N405="zákl. přenesená",J405,0)</f>
        <v>0</v>
      </c>
      <c r="BH405" s="208">
        <f>IF(N405="sníž. přenesená",J405,0)</f>
        <v>0</v>
      </c>
      <c r="BI405" s="208">
        <f>IF(N405="nulová",J405,0)</f>
        <v>0</v>
      </c>
      <c r="BJ405" s="15" t="s">
        <v>21</v>
      </c>
      <c r="BK405" s="208">
        <f>ROUND(I405*H405,2)</f>
        <v>0</v>
      </c>
      <c r="BL405" s="15" t="s">
        <v>126</v>
      </c>
      <c r="BM405" s="207" t="s">
        <v>704</v>
      </c>
    </row>
    <row r="406" spans="1:65" s="2" customFormat="1" ht="11.25">
      <c r="A406" s="32"/>
      <c r="B406" s="33"/>
      <c r="C406" s="34"/>
      <c r="D406" s="209" t="s">
        <v>129</v>
      </c>
      <c r="E406" s="34"/>
      <c r="F406" s="210" t="s">
        <v>703</v>
      </c>
      <c r="G406" s="34"/>
      <c r="H406" s="34"/>
      <c r="I406" s="108"/>
      <c r="J406" s="34"/>
      <c r="K406" s="34"/>
      <c r="L406" s="37"/>
      <c r="M406" s="211"/>
      <c r="N406" s="212"/>
      <c r="O406" s="69"/>
      <c r="P406" s="69"/>
      <c r="Q406" s="69"/>
      <c r="R406" s="69"/>
      <c r="S406" s="69"/>
      <c r="T406" s="70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T406" s="15" t="s">
        <v>129</v>
      </c>
      <c r="AU406" s="15" t="s">
        <v>127</v>
      </c>
    </row>
    <row r="407" spans="1:65" s="2" customFormat="1" ht="16.5" customHeight="1">
      <c r="A407" s="32"/>
      <c r="B407" s="33"/>
      <c r="C407" s="213" t="s">
        <v>705</v>
      </c>
      <c r="D407" s="213" t="s">
        <v>342</v>
      </c>
      <c r="E407" s="214" t="s">
        <v>706</v>
      </c>
      <c r="F407" s="215" t="s">
        <v>707</v>
      </c>
      <c r="G407" s="216" t="s">
        <v>139</v>
      </c>
      <c r="H407" s="217">
        <v>1</v>
      </c>
      <c r="I407" s="218"/>
      <c r="J407" s="219">
        <f>ROUND(I407*H407,2)</f>
        <v>0</v>
      </c>
      <c r="K407" s="215" t="s">
        <v>125</v>
      </c>
      <c r="L407" s="220"/>
      <c r="M407" s="221" t="s">
        <v>1</v>
      </c>
      <c r="N407" s="222" t="s">
        <v>43</v>
      </c>
      <c r="O407" s="69"/>
      <c r="P407" s="205">
        <f>O407*H407</f>
        <v>0</v>
      </c>
      <c r="Q407" s="205">
        <v>2.1999999999999999E-2</v>
      </c>
      <c r="R407" s="205">
        <f>Q407*H407</f>
        <v>2.1999999999999999E-2</v>
      </c>
      <c r="S407" s="205">
        <v>0</v>
      </c>
      <c r="T407" s="206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207" t="s">
        <v>160</v>
      </c>
      <c r="AT407" s="207" t="s">
        <v>342</v>
      </c>
      <c r="AU407" s="207" t="s">
        <v>127</v>
      </c>
      <c r="AY407" s="15" t="s">
        <v>115</v>
      </c>
      <c r="BE407" s="208">
        <f>IF(N407="základní",J407,0)</f>
        <v>0</v>
      </c>
      <c r="BF407" s="208">
        <f>IF(N407="snížená",J407,0)</f>
        <v>0</v>
      </c>
      <c r="BG407" s="208">
        <f>IF(N407="zákl. přenesená",J407,0)</f>
        <v>0</v>
      </c>
      <c r="BH407" s="208">
        <f>IF(N407="sníž. přenesená",J407,0)</f>
        <v>0</v>
      </c>
      <c r="BI407" s="208">
        <f>IF(N407="nulová",J407,0)</f>
        <v>0</v>
      </c>
      <c r="BJ407" s="15" t="s">
        <v>21</v>
      </c>
      <c r="BK407" s="208">
        <f>ROUND(I407*H407,2)</f>
        <v>0</v>
      </c>
      <c r="BL407" s="15" t="s">
        <v>126</v>
      </c>
      <c r="BM407" s="207" t="s">
        <v>708</v>
      </c>
    </row>
    <row r="408" spans="1:65" s="2" customFormat="1" ht="11.25">
      <c r="A408" s="32"/>
      <c r="B408" s="33"/>
      <c r="C408" s="34"/>
      <c r="D408" s="209" t="s">
        <v>129</v>
      </c>
      <c r="E408" s="34"/>
      <c r="F408" s="210" t="s">
        <v>707</v>
      </c>
      <c r="G408" s="34"/>
      <c r="H408" s="34"/>
      <c r="I408" s="108"/>
      <c r="J408" s="34"/>
      <c r="K408" s="34"/>
      <c r="L408" s="37"/>
      <c r="M408" s="211"/>
      <c r="N408" s="212"/>
      <c r="O408" s="69"/>
      <c r="P408" s="69"/>
      <c r="Q408" s="69"/>
      <c r="R408" s="69"/>
      <c r="S408" s="69"/>
      <c r="T408" s="70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T408" s="15" t="s">
        <v>129</v>
      </c>
      <c r="AU408" s="15" t="s">
        <v>127</v>
      </c>
    </row>
    <row r="409" spans="1:65" s="2" customFormat="1" ht="21.75" customHeight="1">
      <c r="A409" s="32"/>
      <c r="B409" s="33"/>
      <c r="C409" s="196" t="s">
        <v>709</v>
      </c>
      <c r="D409" s="196" t="s">
        <v>121</v>
      </c>
      <c r="E409" s="197" t="s">
        <v>710</v>
      </c>
      <c r="F409" s="198" t="s">
        <v>711</v>
      </c>
      <c r="G409" s="199" t="s">
        <v>124</v>
      </c>
      <c r="H409" s="200">
        <v>1</v>
      </c>
      <c r="I409" s="201"/>
      <c r="J409" s="202">
        <f>ROUND(I409*H409,2)</f>
        <v>0</v>
      </c>
      <c r="K409" s="198" t="s">
        <v>125</v>
      </c>
      <c r="L409" s="37"/>
      <c r="M409" s="203" t="s">
        <v>1</v>
      </c>
      <c r="N409" s="204" t="s">
        <v>43</v>
      </c>
      <c r="O409" s="69"/>
      <c r="P409" s="205">
        <f>O409*H409</f>
        <v>0</v>
      </c>
      <c r="Q409" s="205">
        <v>8.4250000000000005E-2</v>
      </c>
      <c r="R409" s="205">
        <f>Q409*H409</f>
        <v>8.4250000000000005E-2</v>
      </c>
      <c r="S409" s="205">
        <v>0</v>
      </c>
      <c r="T409" s="206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207" t="s">
        <v>126</v>
      </c>
      <c r="AT409" s="207" t="s">
        <v>121</v>
      </c>
      <c r="AU409" s="207" t="s">
        <v>127</v>
      </c>
      <c r="AY409" s="15" t="s">
        <v>115</v>
      </c>
      <c r="BE409" s="208">
        <f>IF(N409="základní",J409,0)</f>
        <v>0</v>
      </c>
      <c r="BF409" s="208">
        <f>IF(N409="snížená",J409,0)</f>
        <v>0</v>
      </c>
      <c r="BG409" s="208">
        <f>IF(N409="zákl. přenesená",J409,0)</f>
        <v>0</v>
      </c>
      <c r="BH409" s="208">
        <f>IF(N409="sníž. přenesená",J409,0)</f>
        <v>0</v>
      </c>
      <c r="BI409" s="208">
        <f>IF(N409="nulová",J409,0)</f>
        <v>0</v>
      </c>
      <c r="BJ409" s="15" t="s">
        <v>21</v>
      </c>
      <c r="BK409" s="208">
        <f>ROUND(I409*H409,2)</f>
        <v>0</v>
      </c>
      <c r="BL409" s="15" t="s">
        <v>126</v>
      </c>
      <c r="BM409" s="207" t="s">
        <v>712</v>
      </c>
    </row>
    <row r="410" spans="1:65" s="2" customFormat="1" ht="36">
      <c r="A410" s="32"/>
      <c r="B410" s="33"/>
      <c r="C410" s="34"/>
      <c r="D410" s="209" t="s">
        <v>129</v>
      </c>
      <c r="E410" s="34"/>
      <c r="F410" s="210" t="s">
        <v>713</v>
      </c>
      <c r="G410" s="34"/>
      <c r="H410" s="34"/>
      <c r="I410" s="108"/>
      <c r="J410" s="34"/>
      <c r="K410" s="34"/>
      <c r="L410" s="37"/>
      <c r="M410" s="211"/>
      <c r="N410" s="212"/>
      <c r="O410" s="69"/>
      <c r="P410" s="69"/>
      <c r="Q410" s="69"/>
      <c r="R410" s="69"/>
      <c r="S410" s="69"/>
      <c r="T410" s="70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T410" s="15" t="s">
        <v>129</v>
      </c>
      <c r="AU410" s="15" t="s">
        <v>127</v>
      </c>
    </row>
    <row r="411" spans="1:65" s="2" customFormat="1" ht="16.5" customHeight="1">
      <c r="A411" s="32"/>
      <c r="B411" s="33"/>
      <c r="C411" s="213" t="s">
        <v>714</v>
      </c>
      <c r="D411" s="213" t="s">
        <v>342</v>
      </c>
      <c r="E411" s="214" t="s">
        <v>715</v>
      </c>
      <c r="F411" s="215" t="s">
        <v>716</v>
      </c>
      <c r="G411" s="216" t="s">
        <v>124</v>
      </c>
      <c r="H411" s="217">
        <v>1</v>
      </c>
      <c r="I411" s="218"/>
      <c r="J411" s="219">
        <f>ROUND(I411*H411,2)</f>
        <v>0</v>
      </c>
      <c r="K411" s="215" t="s">
        <v>125</v>
      </c>
      <c r="L411" s="220"/>
      <c r="M411" s="221" t="s">
        <v>1</v>
      </c>
      <c r="N411" s="222" t="s">
        <v>43</v>
      </c>
      <c r="O411" s="69"/>
      <c r="P411" s="205">
        <f>O411*H411</f>
        <v>0</v>
      </c>
      <c r="Q411" s="205">
        <v>0.13100000000000001</v>
      </c>
      <c r="R411" s="205">
        <f>Q411*H411</f>
        <v>0.13100000000000001</v>
      </c>
      <c r="S411" s="205">
        <v>0</v>
      </c>
      <c r="T411" s="206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207" t="s">
        <v>160</v>
      </c>
      <c r="AT411" s="207" t="s">
        <v>342</v>
      </c>
      <c r="AU411" s="207" t="s">
        <v>127</v>
      </c>
      <c r="AY411" s="15" t="s">
        <v>115</v>
      </c>
      <c r="BE411" s="208">
        <f>IF(N411="základní",J411,0)</f>
        <v>0</v>
      </c>
      <c r="BF411" s="208">
        <f>IF(N411="snížená",J411,0)</f>
        <v>0</v>
      </c>
      <c r="BG411" s="208">
        <f>IF(N411="zákl. přenesená",J411,0)</f>
        <v>0</v>
      </c>
      <c r="BH411" s="208">
        <f>IF(N411="sníž. přenesená",J411,0)</f>
        <v>0</v>
      </c>
      <c r="BI411" s="208">
        <f>IF(N411="nulová",J411,0)</f>
        <v>0</v>
      </c>
      <c r="BJ411" s="15" t="s">
        <v>21</v>
      </c>
      <c r="BK411" s="208">
        <f>ROUND(I411*H411,2)</f>
        <v>0</v>
      </c>
      <c r="BL411" s="15" t="s">
        <v>126</v>
      </c>
      <c r="BM411" s="207" t="s">
        <v>717</v>
      </c>
    </row>
    <row r="412" spans="1:65" s="2" customFormat="1" ht="11.25">
      <c r="A412" s="32"/>
      <c r="B412" s="33"/>
      <c r="C412" s="34"/>
      <c r="D412" s="209" t="s">
        <v>129</v>
      </c>
      <c r="E412" s="34"/>
      <c r="F412" s="210" t="s">
        <v>716</v>
      </c>
      <c r="G412" s="34"/>
      <c r="H412" s="34"/>
      <c r="I412" s="108"/>
      <c r="J412" s="34"/>
      <c r="K412" s="34"/>
      <c r="L412" s="37"/>
      <c r="M412" s="211"/>
      <c r="N412" s="212"/>
      <c r="O412" s="69"/>
      <c r="P412" s="69"/>
      <c r="Q412" s="69"/>
      <c r="R412" s="69"/>
      <c r="S412" s="69"/>
      <c r="T412" s="70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T412" s="15" t="s">
        <v>129</v>
      </c>
      <c r="AU412" s="15" t="s">
        <v>127</v>
      </c>
    </row>
    <row r="413" spans="1:65" s="2" customFormat="1" ht="16.5" customHeight="1">
      <c r="A413" s="32"/>
      <c r="B413" s="33"/>
      <c r="C413" s="213" t="s">
        <v>718</v>
      </c>
      <c r="D413" s="213" t="s">
        <v>342</v>
      </c>
      <c r="E413" s="214" t="s">
        <v>719</v>
      </c>
      <c r="F413" s="215" t="s">
        <v>716</v>
      </c>
      <c r="G413" s="216" t="s">
        <v>124</v>
      </c>
      <c r="H413" s="217">
        <v>1</v>
      </c>
      <c r="I413" s="218"/>
      <c r="J413" s="219">
        <f>ROUND(I413*H413,2)</f>
        <v>0</v>
      </c>
      <c r="K413" s="215" t="s">
        <v>125</v>
      </c>
      <c r="L413" s="220"/>
      <c r="M413" s="221" t="s">
        <v>1</v>
      </c>
      <c r="N413" s="222" t="s">
        <v>43</v>
      </c>
      <c r="O413" s="69"/>
      <c r="P413" s="205">
        <f>O413*H413</f>
        <v>0</v>
      </c>
      <c r="Q413" s="205">
        <v>0.13100000000000001</v>
      </c>
      <c r="R413" s="205">
        <f>Q413*H413</f>
        <v>0.13100000000000001</v>
      </c>
      <c r="S413" s="205">
        <v>0</v>
      </c>
      <c r="T413" s="206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207" t="s">
        <v>160</v>
      </c>
      <c r="AT413" s="207" t="s">
        <v>342</v>
      </c>
      <c r="AU413" s="207" t="s">
        <v>127</v>
      </c>
      <c r="AY413" s="15" t="s">
        <v>115</v>
      </c>
      <c r="BE413" s="208">
        <f>IF(N413="základní",J413,0)</f>
        <v>0</v>
      </c>
      <c r="BF413" s="208">
        <f>IF(N413="snížená",J413,0)</f>
        <v>0</v>
      </c>
      <c r="BG413" s="208">
        <f>IF(N413="zákl. přenesená",J413,0)</f>
        <v>0</v>
      </c>
      <c r="BH413" s="208">
        <f>IF(N413="sníž. přenesená",J413,0)</f>
        <v>0</v>
      </c>
      <c r="BI413" s="208">
        <f>IF(N413="nulová",J413,0)</f>
        <v>0</v>
      </c>
      <c r="BJ413" s="15" t="s">
        <v>21</v>
      </c>
      <c r="BK413" s="208">
        <f>ROUND(I413*H413,2)</f>
        <v>0</v>
      </c>
      <c r="BL413" s="15" t="s">
        <v>126</v>
      </c>
      <c r="BM413" s="207" t="s">
        <v>720</v>
      </c>
    </row>
    <row r="414" spans="1:65" s="2" customFormat="1" ht="11.25">
      <c r="A414" s="32"/>
      <c r="B414" s="33"/>
      <c r="C414" s="34"/>
      <c r="D414" s="209" t="s">
        <v>129</v>
      </c>
      <c r="E414" s="34"/>
      <c r="F414" s="210" t="s">
        <v>716</v>
      </c>
      <c r="G414" s="34"/>
      <c r="H414" s="34"/>
      <c r="I414" s="108"/>
      <c r="J414" s="34"/>
      <c r="K414" s="34"/>
      <c r="L414" s="37"/>
      <c r="M414" s="211"/>
      <c r="N414" s="212"/>
      <c r="O414" s="69"/>
      <c r="P414" s="69"/>
      <c r="Q414" s="69"/>
      <c r="R414" s="69"/>
      <c r="S414" s="69"/>
      <c r="T414" s="70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T414" s="15" t="s">
        <v>129</v>
      </c>
      <c r="AU414" s="15" t="s">
        <v>127</v>
      </c>
    </row>
    <row r="415" spans="1:65" s="2" customFormat="1" ht="16.5" customHeight="1">
      <c r="A415" s="32"/>
      <c r="B415" s="33"/>
      <c r="C415" s="213" t="s">
        <v>721</v>
      </c>
      <c r="D415" s="213" t="s">
        <v>342</v>
      </c>
      <c r="E415" s="214" t="s">
        <v>722</v>
      </c>
      <c r="F415" s="215" t="s">
        <v>723</v>
      </c>
      <c r="G415" s="216" t="s">
        <v>124</v>
      </c>
      <c r="H415" s="217">
        <v>1</v>
      </c>
      <c r="I415" s="218"/>
      <c r="J415" s="219">
        <f>ROUND(I415*H415,2)</f>
        <v>0</v>
      </c>
      <c r="K415" s="215" t="s">
        <v>125</v>
      </c>
      <c r="L415" s="220"/>
      <c r="M415" s="221" t="s">
        <v>1</v>
      </c>
      <c r="N415" s="222" t="s">
        <v>43</v>
      </c>
      <c r="O415" s="69"/>
      <c r="P415" s="205">
        <f>O415*H415</f>
        <v>0</v>
      </c>
      <c r="Q415" s="205">
        <v>0.17599999999999999</v>
      </c>
      <c r="R415" s="205">
        <f>Q415*H415</f>
        <v>0.17599999999999999</v>
      </c>
      <c r="S415" s="205">
        <v>0</v>
      </c>
      <c r="T415" s="206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207" t="s">
        <v>160</v>
      </c>
      <c r="AT415" s="207" t="s">
        <v>342</v>
      </c>
      <c r="AU415" s="207" t="s">
        <v>127</v>
      </c>
      <c r="AY415" s="15" t="s">
        <v>115</v>
      </c>
      <c r="BE415" s="208">
        <f>IF(N415="základní",J415,0)</f>
        <v>0</v>
      </c>
      <c r="BF415" s="208">
        <f>IF(N415="snížená",J415,0)</f>
        <v>0</v>
      </c>
      <c r="BG415" s="208">
        <f>IF(N415="zákl. přenesená",J415,0)</f>
        <v>0</v>
      </c>
      <c r="BH415" s="208">
        <f>IF(N415="sníž. přenesená",J415,0)</f>
        <v>0</v>
      </c>
      <c r="BI415" s="208">
        <f>IF(N415="nulová",J415,0)</f>
        <v>0</v>
      </c>
      <c r="BJ415" s="15" t="s">
        <v>21</v>
      </c>
      <c r="BK415" s="208">
        <f>ROUND(I415*H415,2)</f>
        <v>0</v>
      </c>
      <c r="BL415" s="15" t="s">
        <v>126</v>
      </c>
      <c r="BM415" s="207" t="s">
        <v>724</v>
      </c>
    </row>
    <row r="416" spans="1:65" s="2" customFormat="1" ht="11.25">
      <c r="A416" s="32"/>
      <c r="B416" s="33"/>
      <c r="C416" s="34"/>
      <c r="D416" s="209" t="s">
        <v>129</v>
      </c>
      <c r="E416" s="34"/>
      <c r="F416" s="210" t="s">
        <v>723</v>
      </c>
      <c r="G416" s="34"/>
      <c r="H416" s="34"/>
      <c r="I416" s="108"/>
      <c r="J416" s="34"/>
      <c r="K416" s="34"/>
      <c r="L416" s="37"/>
      <c r="M416" s="211"/>
      <c r="N416" s="212"/>
      <c r="O416" s="69"/>
      <c r="P416" s="69"/>
      <c r="Q416" s="69"/>
      <c r="R416" s="69"/>
      <c r="S416" s="69"/>
      <c r="T416" s="70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T416" s="15" t="s">
        <v>129</v>
      </c>
      <c r="AU416" s="15" t="s">
        <v>127</v>
      </c>
    </row>
    <row r="417" spans="1:65" s="2" customFormat="1" ht="16.5" customHeight="1">
      <c r="A417" s="32"/>
      <c r="B417" s="33"/>
      <c r="C417" s="213" t="s">
        <v>725</v>
      </c>
      <c r="D417" s="213" t="s">
        <v>342</v>
      </c>
      <c r="E417" s="214" t="s">
        <v>726</v>
      </c>
      <c r="F417" s="215" t="s">
        <v>723</v>
      </c>
      <c r="G417" s="216" t="s">
        <v>124</v>
      </c>
      <c r="H417" s="217">
        <v>1</v>
      </c>
      <c r="I417" s="218"/>
      <c r="J417" s="219">
        <f>ROUND(I417*H417,2)</f>
        <v>0</v>
      </c>
      <c r="K417" s="215" t="s">
        <v>125</v>
      </c>
      <c r="L417" s="220"/>
      <c r="M417" s="221" t="s">
        <v>1</v>
      </c>
      <c r="N417" s="222" t="s">
        <v>43</v>
      </c>
      <c r="O417" s="69"/>
      <c r="P417" s="205">
        <f>O417*H417</f>
        <v>0</v>
      </c>
      <c r="Q417" s="205">
        <v>0.17599999999999999</v>
      </c>
      <c r="R417" s="205">
        <f>Q417*H417</f>
        <v>0.17599999999999999</v>
      </c>
      <c r="S417" s="205">
        <v>0</v>
      </c>
      <c r="T417" s="206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207" t="s">
        <v>160</v>
      </c>
      <c r="AT417" s="207" t="s">
        <v>342</v>
      </c>
      <c r="AU417" s="207" t="s">
        <v>127</v>
      </c>
      <c r="AY417" s="15" t="s">
        <v>115</v>
      </c>
      <c r="BE417" s="208">
        <f>IF(N417="základní",J417,0)</f>
        <v>0</v>
      </c>
      <c r="BF417" s="208">
        <f>IF(N417="snížená",J417,0)</f>
        <v>0</v>
      </c>
      <c r="BG417" s="208">
        <f>IF(N417="zákl. přenesená",J417,0)</f>
        <v>0</v>
      </c>
      <c r="BH417" s="208">
        <f>IF(N417="sníž. přenesená",J417,0)</f>
        <v>0</v>
      </c>
      <c r="BI417" s="208">
        <f>IF(N417="nulová",J417,0)</f>
        <v>0</v>
      </c>
      <c r="BJ417" s="15" t="s">
        <v>21</v>
      </c>
      <c r="BK417" s="208">
        <f>ROUND(I417*H417,2)</f>
        <v>0</v>
      </c>
      <c r="BL417" s="15" t="s">
        <v>126</v>
      </c>
      <c r="BM417" s="207" t="s">
        <v>727</v>
      </c>
    </row>
    <row r="418" spans="1:65" s="2" customFormat="1" ht="11.25">
      <c r="A418" s="32"/>
      <c r="B418" s="33"/>
      <c r="C418" s="34"/>
      <c r="D418" s="209" t="s">
        <v>129</v>
      </c>
      <c r="E418" s="34"/>
      <c r="F418" s="210" t="s">
        <v>723</v>
      </c>
      <c r="G418" s="34"/>
      <c r="H418" s="34"/>
      <c r="I418" s="108"/>
      <c r="J418" s="34"/>
      <c r="K418" s="34"/>
      <c r="L418" s="37"/>
      <c r="M418" s="211"/>
      <c r="N418" s="212"/>
      <c r="O418" s="69"/>
      <c r="P418" s="69"/>
      <c r="Q418" s="69"/>
      <c r="R418" s="69"/>
      <c r="S418" s="69"/>
      <c r="T418" s="70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T418" s="15" t="s">
        <v>129</v>
      </c>
      <c r="AU418" s="15" t="s">
        <v>127</v>
      </c>
    </row>
    <row r="419" spans="1:65" s="2" customFormat="1" ht="16.5" customHeight="1">
      <c r="A419" s="32"/>
      <c r="B419" s="33"/>
      <c r="C419" s="213" t="s">
        <v>728</v>
      </c>
      <c r="D419" s="213" t="s">
        <v>342</v>
      </c>
      <c r="E419" s="214" t="s">
        <v>729</v>
      </c>
      <c r="F419" s="215" t="s">
        <v>730</v>
      </c>
      <c r="G419" s="216" t="s">
        <v>124</v>
      </c>
      <c r="H419" s="217">
        <v>1</v>
      </c>
      <c r="I419" s="218"/>
      <c r="J419" s="219">
        <f>ROUND(I419*H419,2)</f>
        <v>0</v>
      </c>
      <c r="K419" s="215" t="s">
        <v>125</v>
      </c>
      <c r="L419" s="220"/>
      <c r="M419" s="221" t="s">
        <v>1</v>
      </c>
      <c r="N419" s="222" t="s">
        <v>43</v>
      </c>
      <c r="O419" s="69"/>
      <c r="P419" s="205">
        <f>O419*H419</f>
        <v>0</v>
      </c>
      <c r="Q419" s="205">
        <v>0.13100000000000001</v>
      </c>
      <c r="R419" s="205">
        <f>Q419*H419</f>
        <v>0.13100000000000001</v>
      </c>
      <c r="S419" s="205">
        <v>0</v>
      </c>
      <c r="T419" s="206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207" t="s">
        <v>160</v>
      </c>
      <c r="AT419" s="207" t="s">
        <v>342</v>
      </c>
      <c r="AU419" s="207" t="s">
        <v>127</v>
      </c>
      <c r="AY419" s="15" t="s">
        <v>115</v>
      </c>
      <c r="BE419" s="208">
        <f>IF(N419="základní",J419,0)</f>
        <v>0</v>
      </c>
      <c r="BF419" s="208">
        <f>IF(N419="snížená",J419,0)</f>
        <v>0</v>
      </c>
      <c r="BG419" s="208">
        <f>IF(N419="zákl. přenesená",J419,0)</f>
        <v>0</v>
      </c>
      <c r="BH419" s="208">
        <f>IF(N419="sníž. přenesená",J419,0)</f>
        <v>0</v>
      </c>
      <c r="BI419" s="208">
        <f>IF(N419="nulová",J419,0)</f>
        <v>0</v>
      </c>
      <c r="BJ419" s="15" t="s">
        <v>21</v>
      </c>
      <c r="BK419" s="208">
        <f>ROUND(I419*H419,2)</f>
        <v>0</v>
      </c>
      <c r="BL419" s="15" t="s">
        <v>126</v>
      </c>
      <c r="BM419" s="207" t="s">
        <v>731</v>
      </c>
    </row>
    <row r="420" spans="1:65" s="2" customFormat="1" ht="11.25">
      <c r="A420" s="32"/>
      <c r="B420" s="33"/>
      <c r="C420" s="34"/>
      <c r="D420" s="209" t="s">
        <v>129</v>
      </c>
      <c r="E420" s="34"/>
      <c r="F420" s="210" t="s">
        <v>732</v>
      </c>
      <c r="G420" s="34"/>
      <c r="H420" s="34"/>
      <c r="I420" s="108"/>
      <c r="J420" s="34"/>
      <c r="K420" s="34"/>
      <c r="L420" s="37"/>
      <c r="M420" s="211"/>
      <c r="N420" s="212"/>
      <c r="O420" s="69"/>
      <c r="P420" s="69"/>
      <c r="Q420" s="69"/>
      <c r="R420" s="69"/>
      <c r="S420" s="69"/>
      <c r="T420" s="70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T420" s="15" t="s">
        <v>129</v>
      </c>
      <c r="AU420" s="15" t="s">
        <v>127</v>
      </c>
    </row>
    <row r="421" spans="1:65" s="12" customFormat="1" ht="20.85" customHeight="1">
      <c r="B421" s="180"/>
      <c r="C421" s="181"/>
      <c r="D421" s="182" t="s">
        <v>77</v>
      </c>
      <c r="E421" s="194" t="s">
        <v>733</v>
      </c>
      <c r="F421" s="194" t="s">
        <v>734</v>
      </c>
      <c r="G421" s="181"/>
      <c r="H421" s="181"/>
      <c r="I421" s="184"/>
      <c r="J421" s="195">
        <f>BK421</f>
        <v>0</v>
      </c>
      <c r="K421" s="181"/>
      <c r="L421" s="186"/>
      <c r="M421" s="187"/>
      <c r="N421" s="188"/>
      <c r="O421" s="188"/>
      <c r="P421" s="189">
        <f>SUM(P422:P495)</f>
        <v>0</v>
      </c>
      <c r="Q421" s="188"/>
      <c r="R421" s="189">
        <f>SUM(R422:R495)</f>
        <v>0.21804453600000004</v>
      </c>
      <c r="S421" s="188"/>
      <c r="T421" s="190">
        <f>SUM(T422:T495)</f>
        <v>4.0000000000000001E-3</v>
      </c>
      <c r="AR421" s="191" t="s">
        <v>21</v>
      </c>
      <c r="AT421" s="192" t="s">
        <v>77</v>
      </c>
      <c r="AU421" s="192" t="s">
        <v>84</v>
      </c>
      <c r="AY421" s="191" t="s">
        <v>115</v>
      </c>
      <c r="BK421" s="193">
        <f>SUM(BK422:BK495)</f>
        <v>0</v>
      </c>
    </row>
    <row r="422" spans="1:65" s="2" customFormat="1" ht="21.75" customHeight="1">
      <c r="A422" s="32"/>
      <c r="B422" s="33"/>
      <c r="C422" s="196" t="s">
        <v>735</v>
      </c>
      <c r="D422" s="196" t="s">
        <v>121</v>
      </c>
      <c r="E422" s="197" t="s">
        <v>736</v>
      </c>
      <c r="F422" s="198" t="s">
        <v>737</v>
      </c>
      <c r="G422" s="199" t="s">
        <v>197</v>
      </c>
      <c r="H422" s="200">
        <v>1</v>
      </c>
      <c r="I422" s="201"/>
      <c r="J422" s="202">
        <f>ROUND(I422*H422,2)</f>
        <v>0</v>
      </c>
      <c r="K422" s="198" t="s">
        <v>125</v>
      </c>
      <c r="L422" s="37"/>
      <c r="M422" s="203" t="s">
        <v>1</v>
      </c>
      <c r="N422" s="204" t="s">
        <v>43</v>
      </c>
      <c r="O422" s="69"/>
      <c r="P422" s="205">
        <f>O422*H422</f>
        <v>0</v>
      </c>
      <c r="Q422" s="205">
        <v>6.9999999999999999E-4</v>
      </c>
      <c r="R422" s="205">
        <f>Q422*H422</f>
        <v>6.9999999999999999E-4</v>
      </c>
      <c r="S422" s="205">
        <v>0</v>
      </c>
      <c r="T422" s="206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207" t="s">
        <v>126</v>
      </c>
      <c r="AT422" s="207" t="s">
        <v>121</v>
      </c>
      <c r="AU422" s="207" t="s">
        <v>127</v>
      </c>
      <c r="AY422" s="15" t="s">
        <v>115</v>
      </c>
      <c r="BE422" s="208">
        <f>IF(N422="základní",J422,0)</f>
        <v>0</v>
      </c>
      <c r="BF422" s="208">
        <f>IF(N422="snížená",J422,0)</f>
        <v>0</v>
      </c>
      <c r="BG422" s="208">
        <f>IF(N422="zákl. přenesená",J422,0)</f>
        <v>0</v>
      </c>
      <c r="BH422" s="208">
        <f>IF(N422="sníž. přenesená",J422,0)</f>
        <v>0</v>
      </c>
      <c r="BI422" s="208">
        <f>IF(N422="nulová",J422,0)</f>
        <v>0</v>
      </c>
      <c r="BJ422" s="15" t="s">
        <v>21</v>
      </c>
      <c r="BK422" s="208">
        <f>ROUND(I422*H422,2)</f>
        <v>0</v>
      </c>
      <c r="BL422" s="15" t="s">
        <v>126</v>
      </c>
      <c r="BM422" s="207" t="s">
        <v>738</v>
      </c>
    </row>
    <row r="423" spans="1:65" s="2" customFormat="1" ht="18">
      <c r="A423" s="32"/>
      <c r="B423" s="33"/>
      <c r="C423" s="34"/>
      <c r="D423" s="209" t="s">
        <v>129</v>
      </c>
      <c r="E423" s="34"/>
      <c r="F423" s="210" t="s">
        <v>739</v>
      </c>
      <c r="G423" s="34"/>
      <c r="H423" s="34"/>
      <c r="I423" s="108"/>
      <c r="J423" s="34"/>
      <c r="K423" s="34"/>
      <c r="L423" s="37"/>
      <c r="M423" s="211"/>
      <c r="N423" s="212"/>
      <c r="O423" s="69"/>
      <c r="P423" s="69"/>
      <c r="Q423" s="69"/>
      <c r="R423" s="69"/>
      <c r="S423" s="69"/>
      <c r="T423" s="70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T423" s="15" t="s">
        <v>129</v>
      </c>
      <c r="AU423" s="15" t="s">
        <v>127</v>
      </c>
    </row>
    <row r="424" spans="1:65" s="2" customFormat="1" ht="21.75" customHeight="1">
      <c r="A424" s="32"/>
      <c r="B424" s="33"/>
      <c r="C424" s="196" t="s">
        <v>740</v>
      </c>
      <c r="D424" s="196" t="s">
        <v>121</v>
      </c>
      <c r="E424" s="197" t="s">
        <v>741</v>
      </c>
      <c r="F424" s="198" t="s">
        <v>742</v>
      </c>
      <c r="G424" s="199" t="s">
        <v>197</v>
      </c>
      <c r="H424" s="200">
        <v>1</v>
      </c>
      <c r="I424" s="201"/>
      <c r="J424" s="202">
        <f>ROUND(I424*H424,2)</f>
        <v>0</v>
      </c>
      <c r="K424" s="198" t="s">
        <v>125</v>
      </c>
      <c r="L424" s="37"/>
      <c r="M424" s="203" t="s">
        <v>1</v>
      </c>
      <c r="N424" s="204" t="s">
        <v>43</v>
      </c>
      <c r="O424" s="69"/>
      <c r="P424" s="205">
        <f>O424*H424</f>
        <v>0</v>
      </c>
      <c r="Q424" s="205">
        <v>1.3334400000000001E-5</v>
      </c>
      <c r="R424" s="205">
        <f>Q424*H424</f>
        <v>1.3334400000000001E-5</v>
      </c>
      <c r="S424" s="205">
        <v>0</v>
      </c>
      <c r="T424" s="206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207" t="s">
        <v>126</v>
      </c>
      <c r="AT424" s="207" t="s">
        <v>121</v>
      </c>
      <c r="AU424" s="207" t="s">
        <v>127</v>
      </c>
      <c r="AY424" s="15" t="s">
        <v>115</v>
      </c>
      <c r="BE424" s="208">
        <f>IF(N424="základní",J424,0)</f>
        <v>0</v>
      </c>
      <c r="BF424" s="208">
        <f>IF(N424="snížená",J424,0)</f>
        <v>0</v>
      </c>
      <c r="BG424" s="208">
        <f>IF(N424="zákl. přenesená",J424,0)</f>
        <v>0</v>
      </c>
      <c r="BH424" s="208">
        <f>IF(N424="sníž. přenesená",J424,0)</f>
        <v>0</v>
      </c>
      <c r="BI424" s="208">
        <f>IF(N424="nulová",J424,0)</f>
        <v>0</v>
      </c>
      <c r="BJ424" s="15" t="s">
        <v>21</v>
      </c>
      <c r="BK424" s="208">
        <f>ROUND(I424*H424,2)</f>
        <v>0</v>
      </c>
      <c r="BL424" s="15" t="s">
        <v>126</v>
      </c>
      <c r="BM424" s="207" t="s">
        <v>743</v>
      </c>
    </row>
    <row r="425" spans="1:65" s="2" customFormat="1" ht="18">
      <c r="A425" s="32"/>
      <c r="B425" s="33"/>
      <c r="C425" s="34"/>
      <c r="D425" s="209" t="s">
        <v>129</v>
      </c>
      <c r="E425" s="34"/>
      <c r="F425" s="210" t="s">
        <v>744</v>
      </c>
      <c r="G425" s="34"/>
      <c r="H425" s="34"/>
      <c r="I425" s="108"/>
      <c r="J425" s="34"/>
      <c r="K425" s="34"/>
      <c r="L425" s="37"/>
      <c r="M425" s="211"/>
      <c r="N425" s="212"/>
      <c r="O425" s="69"/>
      <c r="P425" s="69"/>
      <c r="Q425" s="69"/>
      <c r="R425" s="69"/>
      <c r="S425" s="69"/>
      <c r="T425" s="70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T425" s="15" t="s">
        <v>129</v>
      </c>
      <c r="AU425" s="15" t="s">
        <v>127</v>
      </c>
    </row>
    <row r="426" spans="1:65" s="2" customFormat="1" ht="21.75" customHeight="1">
      <c r="A426" s="32"/>
      <c r="B426" s="33"/>
      <c r="C426" s="196" t="s">
        <v>745</v>
      </c>
      <c r="D426" s="196" t="s">
        <v>121</v>
      </c>
      <c r="E426" s="197" t="s">
        <v>746</v>
      </c>
      <c r="F426" s="198" t="s">
        <v>747</v>
      </c>
      <c r="G426" s="199" t="s">
        <v>197</v>
      </c>
      <c r="H426" s="200">
        <v>1</v>
      </c>
      <c r="I426" s="201"/>
      <c r="J426" s="202">
        <f>ROUND(I426*H426,2)</f>
        <v>0</v>
      </c>
      <c r="K426" s="198" t="s">
        <v>125</v>
      </c>
      <c r="L426" s="37"/>
      <c r="M426" s="203" t="s">
        <v>1</v>
      </c>
      <c r="N426" s="204" t="s">
        <v>43</v>
      </c>
      <c r="O426" s="69"/>
      <c r="P426" s="205">
        <f>O426*H426</f>
        <v>0</v>
      </c>
      <c r="Q426" s="205">
        <v>1.0499999999999999E-3</v>
      </c>
      <c r="R426" s="205">
        <f>Q426*H426</f>
        <v>1.0499999999999999E-3</v>
      </c>
      <c r="S426" s="205">
        <v>0</v>
      </c>
      <c r="T426" s="206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207" t="s">
        <v>126</v>
      </c>
      <c r="AT426" s="207" t="s">
        <v>121</v>
      </c>
      <c r="AU426" s="207" t="s">
        <v>127</v>
      </c>
      <c r="AY426" s="15" t="s">
        <v>115</v>
      </c>
      <c r="BE426" s="208">
        <f>IF(N426="základní",J426,0)</f>
        <v>0</v>
      </c>
      <c r="BF426" s="208">
        <f>IF(N426="snížená",J426,0)</f>
        <v>0</v>
      </c>
      <c r="BG426" s="208">
        <f>IF(N426="zákl. přenesená",J426,0)</f>
        <v>0</v>
      </c>
      <c r="BH426" s="208">
        <f>IF(N426="sníž. přenesená",J426,0)</f>
        <v>0</v>
      </c>
      <c r="BI426" s="208">
        <f>IF(N426="nulová",J426,0)</f>
        <v>0</v>
      </c>
      <c r="BJ426" s="15" t="s">
        <v>21</v>
      </c>
      <c r="BK426" s="208">
        <f>ROUND(I426*H426,2)</f>
        <v>0</v>
      </c>
      <c r="BL426" s="15" t="s">
        <v>126</v>
      </c>
      <c r="BM426" s="207" t="s">
        <v>748</v>
      </c>
    </row>
    <row r="427" spans="1:65" s="2" customFormat="1" ht="18">
      <c r="A427" s="32"/>
      <c r="B427" s="33"/>
      <c r="C427" s="34"/>
      <c r="D427" s="209" t="s">
        <v>129</v>
      </c>
      <c r="E427" s="34"/>
      <c r="F427" s="210" t="s">
        <v>749</v>
      </c>
      <c r="G427" s="34"/>
      <c r="H427" s="34"/>
      <c r="I427" s="108"/>
      <c r="J427" s="34"/>
      <c r="K427" s="34"/>
      <c r="L427" s="37"/>
      <c r="M427" s="211"/>
      <c r="N427" s="212"/>
      <c r="O427" s="69"/>
      <c r="P427" s="69"/>
      <c r="Q427" s="69"/>
      <c r="R427" s="69"/>
      <c r="S427" s="69"/>
      <c r="T427" s="70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T427" s="15" t="s">
        <v>129</v>
      </c>
      <c r="AU427" s="15" t="s">
        <v>127</v>
      </c>
    </row>
    <row r="428" spans="1:65" s="2" customFormat="1" ht="21.75" customHeight="1">
      <c r="A428" s="32"/>
      <c r="B428" s="33"/>
      <c r="C428" s="196" t="s">
        <v>750</v>
      </c>
      <c r="D428" s="196" t="s">
        <v>121</v>
      </c>
      <c r="E428" s="197" t="s">
        <v>751</v>
      </c>
      <c r="F428" s="198" t="s">
        <v>752</v>
      </c>
      <c r="G428" s="199" t="s">
        <v>197</v>
      </c>
      <c r="H428" s="200">
        <v>1</v>
      </c>
      <c r="I428" s="201"/>
      <c r="J428" s="202">
        <f>ROUND(I428*H428,2)</f>
        <v>0</v>
      </c>
      <c r="K428" s="198" t="s">
        <v>125</v>
      </c>
      <c r="L428" s="37"/>
      <c r="M428" s="203" t="s">
        <v>1</v>
      </c>
      <c r="N428" s="204" t="s">
        <v>43</v>
      </c>
      <c r="O428" s="69"/>
      <c r="P428" s="205">
        <f>O428*H428</f>
        <v>0</v>
      </c>
      <c r="Q428" s="205">
        <v>2.0001599999999998E-5</v>
      </c>
      <c r="R428" s="205">
        <f>Q428*H428</f>
        <v>2.0001599999999998E-5</v>
      </c>
      <c r="S428" s="205">
        <v>0</v>
      </c>
      <c r="T428" s="206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207" t="s">
        <v>126</v>
      </c>
      <c r="AT428" s="207" t="s">
        <v>121</v>
      </c>
      <c r="AU428" s="207" t="s">
        <v>127</v>
      </c>
      <c r="AY428" s="15" t="s">
        <v>115</v>
      </c>
      <c r="BE428" s="208">
        <f>IF(N428="základní",J428,0)</f>
        <v>0</v>
      </c>
      <c r="BF428" s="208">
        <f>IF(N428="snížená",J428,0)</f>
        <v>0</v>
      </c>
      <c r="BG428" s="208">
        <f>IF(N428="zákl. přenesená",J428,0)</f>
        <v>0</v>
      </c>
      <c r="BH428" s="208">
        <f>IF(N428="sníž. přenesená",J428,0)</f>
        <v>0</v>
      </c>
      <c r="BI428" s="208">
        <f>IF(N428="nulová",J428,0)</f>
        <v>0</v>
      </c>
      <c r="BJ428" s="15" t="s">
        <v>21</v>
      </c>
      <c r="BK428" s="208">
        <f>ROUND(I428*H428,2)</f>
        <v>0</v>
      </c>
      <c r="BL428" s="15" t="s">
        <v>126</v>
      </c>
      <c r="BM428" s="207" t="s">
        <v>753</v>
      </c>
    </row>
    <row r="429" spans="1:65" s="2" customFormat="1" ht="18">
      <c r="A429" s="32"/>
      <c r="B429" s="33"/>
      <c r="C429" s="34"/>
      <c r="D429" s="209" t="s">
        <v>129</v>
      </c>
      <c r="E429" s="34"/>
      <c r="F429" s="210" t="s">
        <v>754</v>
      </c>
      <c r="G429" s="34"/>
      <c r="H429" s="34"/>
      <c r="I429" s="108"/>
      <c r="J429" s="34"/>
      <c r="K429" s="34"/>
      <c r="L429" s="37"/>
      <c r="M429" s="211"/>
      <c r="N429" s="212"/>
      <c r="O429" s="69"/>
      <c r="P429" s="69"/>
      <c r="Q429" s="69"/>
      <c r="R429" s="69"/>
      <c r="S429" s="69"/>
      <c r="T429" s="70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T429" s="15" t="s">
        <v>129</v>
      </c>
      <c r="AU429" s="15" t="s">
        <v>127</v>
      </c>
    </row>
    <row r="430" spans="1:65" s="2" customFormat="1" ht="21.75" customHeight="1">
      <c r="A430" s="32"/>
      <c r="B430" s="33"/>
      <c r="C430" s="196" t="s">
        <v>755</v>
      </c>
      <c r="D430" s="196" t="s">
        <v>121</v>
      </c>
      <c r="E430" s="197" t="s">
        <v>756</v>
      </c>
      <c r="F430" s="198" t="s">
        <v>757</v>
      </c>
      <c r="G430" s="199" t="s">
        <v>197</v>
      </c>
      <c r="H430" s="200">
        <v>1</v>
      </c>
      <c r="I430" s="201"/>
      <c r="J430" s="202">
        <f>ROUND(I430*H430,2)</f>
        <v>0</v>
      </c>
      <c r="K430" s="198" t="s">
        <v>125</v>
      </c>
      <c r="L430" s="37"/>
      <c r="M430" s="203" t="s">
        <v>1</v>
      </c>
      <c r="N430" s="204" t="s">
        <v>43</v>
      </c>
      <c r="O430" s="69"/>
      <c r="P430" s="205">
        <f>O430*H430</f>
        <v>0</v>
      </c>
      <c r="Q430" s="205">
        <v>0.109405</v>
      </c>
      <c r="R430" s="205">
        <f>Q430*H430</f>
        <v>0.109405</v>
      </c>
      <c r="S430" s="205">
        <v>0</v>
      </c>
      <c r="T430" s="206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207" t="s">
        <v>126</v>
      </c>
      <c r="AT430" s="207" t="s">
        <v>121</v>
      </c>
      <c r="AU430" s="207" t="s">
        <v>127</v>
      </c>
      <c r="AY430" s="15" t="s">
        <v>115</v>
      </c>
      <c r="BE430" s="208">
        <f>IF(N430="základní",J430,0)</f>
        <v>0</v>
      </c>
      <c r="BF430" s="208">
        <f>IF(N430="snížená",J430,0)</f>
        <v>0</v>
      </c>
      <c r="BG430" s="208">
        <f>IF(N430="zákl. přenesená",J430,0)</f>
        <v>0</v>
      </c>
      <c r="BH430" s="208">
        <f>IF(N430="sníž. přenesená",J430,0)</f>
        <v>0</v>
      </c>
      <c r="BI430" s="208">
        <f>IF(N430="nulová",J430,0)</f>
        <v>0</v>
      </c>
      <c r="BJ430" s="15" t="s">
        <v>21</v>
      </c>
      <c r="BK430" s="208">
        <f>ROUND(I430*H430,2)</f>
        <v>0</v>
      </c>
      <c r="BL430" s="15" t="s">
        <v>126</v>
      </c>
      <c r="BM430" s="207" t="s">
        <v>758</v>
      </c>
    </row>
    <row r="431" spans="1:65" s="2" customFormat="1" ht="18">
      <c r="A431" s="32"/>
      <c r="B431" s="33"/>
      <c r="C431" s="34"/>
      <c r="D431" s="209" t="s">
        <v>129</v>
      </c>
      <c r="E431" s="34"/>
      <c r="F431" s="210" t="s">
        <v>759</v>
      </c>
      <c r="G431" s="34"/>
      <c r="H431" s="34"/>
      <c r="I431" s="108"/>
      <c r="J431" s="34"/>
      <c r="K431" s="34"/>
      <c r="L431" s="37"/>
      <c r="M431" s="211"/>
      <c r="N431" s="212"/>
      <c r="O431" s="69"/>
      <c r="P431" s="69"/>
      <c r="Q431" s="69"/>
      <c r="R431" s="69"/>
      <c r="S431" s="69"/>
      <c r="T431" s="70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T431" s="15" t="s">
        <v>129</v>
      </c>
      <c r="AU431" s="15" t="s">
        <v>127</v>
      </c>
    </row>
    <row r="432" spans="1:65" s="2" customFormat="1" ht="16.5" customHeight="1">
      <c r="A432" s="32"/>
      <c r="B432" s="33"/>
      <c r="C432" s="213" t="s">
        <v>760</v>
      </c>
      <c r="D432" s="213" t="s">
        <v>342</v>
      </c>
      <c r="E432" s="214" t="s">
        <v>761</v>
      </c>
      <c r="F432" s="215" t="s">
        <v>762</v>
      </c>
      <c r="G432" s="216" t="s">
        <v>197</v>
      </c>
      <c r="H432" s="217">
        <v>1</v>
      </c>
      <c r="I432" s="218"/>
      <c r="J432" s="219">
        <f>ROUND(I432*H432,2)</f>
        <v>0</v>
      </c>
      <c r="K432" s="215" t="s">
        <v>125</v>
      </c>
      <c r="L432" s="220"/>
      <c r="M432" s="221" t="s">
        <v>1</v>
      </c>
      <c r="N432" s="222" t="s">
        <v>43</v>
      </c>
      <c r="O432" s="69"/>
      <c r="P432" s="205">
        <f>O432*H432</f>
        <v>0</v>
      </c>
      <c r="Q432" s="205">
        <v>6.1000000000000004E-3</v>
      </c>
      <c r="R432" s="205">
        <f>Q432*H432</f>
        <v>6.1000000000000004E-3</v>
      </c>
      <c r="S432" s="205">
        <v>0</v>
      </c>
      <c r="T432" s="206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207" t="s">
        <v>160</v>
      </c>
      <c r="AT432" s="207" t="s">
        <v>342</v>
      </c>
      <c r="AU432" s="207" t="s">
        <v>127</v>
      </c>
      <c r="AY432" s="15" t="s">
        <v>115</v>
      </c>
      <c r="BE432" s="208">
        <f>IF(N432="základní",J432,0)</f>
        <v>0</v>
      </c>
      <c r="BF432" s="208">
        <f>IF(N432="snížená",J432,0)</f>
        <v>0</v>
      </c>
      <c r="BG432" s="208">
        <f>IF(N432="zákl. přenesená",J432,0)</f>
        <v>0</v>
      </c>
      <c r="BH432" s="208">
        <f>IF(N432="sníž. přenesená",J432,0)</f>
        <v>0</v>
      </c>
      <c r="BI432" s="208">
        <f>IF(N432="nulová",J432,0)</f>
        <v>0</v>
      </c>
      <c r="BJ432" s="15" t="s">
        <v>21</v>
      </c>
      <c r="BK432" s="208">
        <f>ROUND(I432*H432,2)</f>
        <v>0</v>
      </c>
      <c r="BL432" s="15" t="s">
        <v>126</v>
      </c>
      <c r="BM432" s="207" t="s">
        <v>763</v>
      </c>
    </row>
    <row r="433" spans="1:65" s="2" customFormat="1" ht="11.25">
      <c r="A433" s="32"/>
      <c r="B433" s="33"/>
      <c r="C433" s="34"/>
      <c r="D433" s="209" t="s">
        <v>129</v>
      </c>
      <c r="E433" s="34"/>
      <c r="F433" s="210" t="s">
        <v>762</v>
      </c>
      <c r="G433" s="34"/>
      <c r="H433" s="34"/>
      <c r="I433" s="108"/>
      <c r="J433" s="34"/>
      <c r="K433" s="34"/>
      <c r="L433" s="37"/>
      <c r="M433" s="211"/>
      <c r="N433" s="212"/>
      <c r="O433" s="69"/>
      <c r="P433" s="69"/>
      <c r="Q433" s="69"/>
      <c r="R433" s="69"/>
      <c r="S433" s="69"/>
      <c r="T433" s="70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T433" s="15" t="s">
        <v>129</v>
      </c>
      <c r="AU433" s="15" t="s">
        <v>127</v>
      </c>
    </row>
    <row r="434" spans="1:65" s="2" customFormat="1" ht="16.5" customHeight="1">
      <c r="A434" s="32"/>
      <c r="B434" s="33"/>
      <c r="C434" s="213" t="s">
        <v>764</v>
      </c>
      <c r="D434" s="213" t="s">
        <v>342</v>
      </c>
      <c r="E434" s="214" t="s">
        <v>765</v>
      </c>
      <c r="F434" s="215" t="s">
        <v>766</v>
      </c>
      <c r="G434" s="216" t="s">
        <v>767</v>
      </c>
      <c r="H434" s="217">
        <v>1</v>
      </c>
      <c r="I434" s="218"/>
      <c r="J434" s="219">
        <f>ROUND(I434*H434,2)</f>
        <v>0</v>
      </c>
      <c r="K434" s="215" t="s">
        <v>125</v>
      </c>
      <c r="L434" s="220"/>
      <c r="M434" s="221" t="s">
        <v>1</v>
      </c>
      <c r="N434" s="222" t="s">
        <v>43</v>
      </c>
      <c r="O434" s="69"/>
      <c r="P434" s="205">
        <f>O434*H434</f>
        <v>0</v>
      </c>
      <c r="Q434" s="205">
        <v>5.0000000000000001E-4</v>
      </c>
      <c r="R434" s="205">
        <f>Q434*H434</f>
        <v>5.0000000000000001E-4</v>
      </c>
      <c r="S434" s="205">
        <v>0</v>
      </c>
      <c r="T434" s="206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207" t="s">
        <v>160</v>
      </c>
      <c r="AT434" s="207" t="s">
        <v>342</v>
      </c>
      <c r="AU434" s="207" t="s">
        <v>127</v>
      </c>
      <c r="AY434" s="15" t="s">
        <v>115</v>
      </c>
      <c r="BE434" s="208">
        <f>IF(N434="základní",J434,0)</f>
        <v>0</v>
      </c>
      <c r="BF434" s="208">
        <f>IF(N434="snížená",J434,0)</f>
        <v>0</v>
      </c>
      <c r="BG434" s="208">
        <f>IF(N434="zákl. přenesená",J434,0)</f>
        <v>0</v>
      </c>
      <c r="BH434" s="208">
        <f>IF(N434="sníž. přenesená",J434,0)</f>
        <v>0</v>
      </c>
      <c r="BI434" s="208">
        <f>IF(N434="nulová",J434,0)</f>
        <v>0</v>
      </c>
      <c r="BJ434" s="15" t="s">
        <v>21</v>
      </c>
      <c r="BK434" s="208">
        <f>ROUND(I434*H434,2)</f>
        <v>0</v>
      </c>
      <c r="BL434" s="15" t="s">
        <v>126</v>
      </c>
      <c r="BM434" s="207" t="s">
        <v>768</v>
      </c>
    </row>
    <row r="435" spans="1:65" s="2" customFormat="1" ht="11.25">
      <c r="A435" s="32"/>
      <c r="B435" s="33"/>
      <c r="C435" s="34"/>
      <c r="D435" s="209" t="s">
        <v>129</v>
      </c>
      <c r="E435" s="34"/>
      <c r="F435" s="210" t="s">
        <v>766</v>
      </c>
      <c r="G435" s="34"/>
      <c r="H435" s="34"/>
      <c r="I435" s="108"/>
      <c r="J435" s="34"/>
      <c r="K435" s="34"/>
      <c r="L435" s="37"/>
      <c r="M435" s="211"/>
      <c r="N435" s="212"/>
      <c r="O435" s="69"/>
      <c r="P435" s="69"/>
      <c r="Q435" s="69"/>
      <c r="R435" s="69"/>
      <c r="S435" s="69"/>
      <c r="T435" s="70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T435" s="15" t="s">
        <v>129</v>
      </c>
      <c r="AU435" s="15" t="s">
        <v>127</v>
      </c>
    </row>
    <row r="436" spans="1:65" s="2" customFormat="1" ht="21.75" customHeight="1">
      <c r="A436" s="32"/>
      <c r="B436" s="33"/>
      <c r="C436" s="213" t="s">
        <v>769</v>
      </c>
      <c r="D436" s="213" t="s">
        <v>342</v>
      </c>
      <c r="E436" s="214" t="s">
        <v>770</v>
      </c>
      <c r="F436" s="215" t="s">
        <v>771</v>
      </c>
      <c r="G436" s="216" t="s">
        <v>197</v>
      </c>
      <c r="H436" s="217">
        <v>1</v>
      </c>
      <c r="I436" s="218"/>
      <c r="J436" s="219">
        <f>ROUND(I436*H436,2)</f>
        <v>0</v>
      </c>
      <c r="K436" s="215" t="s">
        <v>125</v>
      </c>
      <c r="L436" s="220"/>
      <c r="M436" s="221" t="s">
        <v>1</v>
      </c>
      <c r="N436" s="222" t="s">
        <v>43</v>
      </c>
      <c r="O436" s="69"/>
      <c r="P436" s="205">
        <f>O436*H436</f>
        <v>0</v>
      </c>
      <c r="Q436" s="205">
        <v>4.0000000000000001E-3</v>
      </c>
      <c r="R436" s="205">
        <f>Q436*H436</f>
        <v>4.0000000000000001E-3</v>
      </c>
      <c r="S436" s="205">
        <v>0</v>
      </c>
      <c r="T436" s="206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207" t="s">
        <v>160</v>
      </c>
      <c r="AT436" s="207" t="s">
        <v>342</v>
      </c>
      <c r="AU436" s="207" t="s">
        <v>127</v>
      </c>
      <c r="AY436" s="15" t="s">
        <v>115</v>
      </c>
      <c r="BE436" s="208">
        <f>IF(N436="základní",J436,0)</f>
        <v>0</v>
      </c>
      <c r="BF436" s="208">
        <f>IF(N436="snížená",J436,0)</f>
        <v>0</v>
      </c>
      <c r="BG436" s="208">
        <f>IF(N436="zákl. přenesená",J436,0)</f>
        <v>0</v>
      </c>
      <c r="BH436" s="208">
        <f>IF(N436="sníž. přenesená",J436,0)</f>
        <v>0</v>
      </c>
      <c r="BI436" s="208">
        <f>IF(N436="nulová",J436,0)</f>
        <v>0</v>
      </c>
      <c r="BJ436" s="15" t="s">
        <v>21</v>
      </c>
      <c r="BK436" s="208">
        <f>ROUND(I436*H436,2)</f>
        <v>0</v>
      </c>
      <c r="BL436" s="15" t="s">
        <v>126</v>
      </c>
      <c r="BM436" s="207" t="s">
        <v>772</v>
      </c>
    </row>
    <row r="437" spans="1:65" s="2" customFormat="1" ht="11.25">
      <c r="A437" s="32"/>
      <c r="B437" s="33"/>
      <c r="C437" s="34"/>
      <c r="D437" s="209" t="s">
        <v>129</v>
      </c>
      <c r="E437" s="34"/>
      <c r="F437" s="210" t="s">
        <v>771</v>
      </c>
      <c r="G437" s="34"/>
      <c r="H437" s="34"/>
      <c r="I437" s="108"/>
      <c r="J437" s="34"/>
      <c r="K437" s="34"/>
      <c r="L437" s="37"/>
      <c r="M437" s="211"/>
      <c r="N437" s="212"/>
      <c r="O437" s="69"/>
      <c r="P437" s="69"/>
      <c r="Q437" s="69"/>
      <c r="R437" s="69"/>
      <c r="S437" s="69"/>
      <c r="T437" s="70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T437" s="15" t="s">
        <v>129</v>
      </c>
      <c r="AU437" s="15" t="s">
        <v>127</v>
      </c>
    </row>
    <row r="438" spans="1:65" s="2" customFormat="1" ht="16.5" customHeight="1">
      <c r="A438" s="32"/>
      <c r="B438" s="33"/>
      <c r="C438" s="213" t="s">
        <v>773</v>
      </c>
      <c r="D438" s="213" t="s">
        <v>342</v>
      </c>
      <c r="E438" s="214" t="s">
        <v>774</v>
      </c>
      <c r="F438" s="215" t="s">
        <v>775</v>
      </c>
      <c r="G438" s="216" t="s">
        <v>197</v>
      </c>
      <c r="H438" s="217">
        <v>1</v>
      </c>
      <c r="I438" s="218"/>
      <c r="J438" s="219">
        <f>ROUND(I438*H438,2)</f>
        <v>0</v>
      </c>
      <c r="K438" s="215" t="s">
        <v>125</v>
      </c>
      <c r="L438" s="220"/>
      <c r="M438" s="221" t="s">
        <v>1</v>
      </c>
      <c r="N438" s="222" t="s">
        <v>43</v>
      </c>
      <c r="O438" s="69"/>
      <c r="P438" s="205">
        <f>O438*H438</f>
        <v>0</v>
      </c>
      <c r="Q438" s="205">
        <v>5.0000000000000001E-3</v>
      </c>
      <c r="R438" s="205">
        <f>Q438*H438</f>
        <v>5.0000000000000001E-3</v>
      </c>
      <c r="S438" s="205">
        <v>0</v>
      </c>
      <c r="T438" s="206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207" t="s">
        <v>160</v>
      </c>
      <c r="AT438" s="207" t="s">
        <v>342</v>
      </c>
      <c r="AU438" s="207" t="s">
        <v>127</v>
      </c>
      <c r="AY438" s="15" t="s">
        <v>115</v>
      </c>
      <c r="BE438" s="208">
        <f>IF(N438="základní",J438,0)</f>
        <v>0</v>
      </c>
      <c r="BF438" s="208">
        <f>IF(N438="snížená",J438,0)</f>
        <v>0</v>
      </c>
      <c r="BG438" s="208">
        <f>IF(N438="zákl. přenesená",J438,0)</f>
        <v>0</v>
      </c>
      <c r="BH438" s="208">
        <f>IF(N438="sníž. přenesená",J438,0)</f>
        <v>0</v>
      </c>
      <c r="BI438" s="208">
        <f>IF(N438="nulová",J438,0)</f>
        <v>0</v>
      </c>
      <c r="BJ438" s="15" t="s">
        <v>21</v>
      </c>
      <c r="BK438" s="208">
        <f>ROUND(I438*H438,2)</f>
        <v>0</v>
      </c>
      <c r="BL438" s="15" t="s">
        <v>126</v>
      </c>
      <c r="BM438" s="207" t="s">
        <v>776</v>
      </c>
    </row>
    <row r="439" spans="1:65" s="2" customFormat="1" ht="11.25">
      <c r="A439" s="32"/>
      <c r="B439" s="33"/>
      <c r="C439" s="34"/>
      <c r="D439" s="209" t="s">
        <v>129</v>
      </c>
      <c r="E439" s="34"/>
      <c r="F439" s="210" t="s">
        <v>775</v>
      </c>
      <c r="G439" s="34"/>
      <c r="H439" s="34"/>
      <c r="I439" s="108"/>
      <c r="J439" s="34"/>
      <c r="K439" s="34"/>
      <c r="L439" s="37"/>
      <c r="M439" s="211"/>
      <c r="N439" s="212"/>
      <c r="O439" s="69"/>
      <c r="P439" s="69"/>
      <c r="Q439" s="69"/>
      <c r="R439" s="69"/>
      <c r="S439" s="69"/>
      <c r="T439" s="70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T439" s="15" t="s">
        <v>129</v>
      </c>
      <c r="AU439" s="15" t="s">
        <v>127</v>
      </c>
    </row>
    <row r="440" spans="1:65" s="2" customFormat="1" ht="16.5" customHeight="1">
      <c r="A440" s="32"/>
      <c r="B440" s="33"/>
      <c r="C440" s="213" t="s">
        <v>777</v>
      </c>
      <c r="D440" s="213" t="s">
        <v>342</v>
      </c>
      <c r="E440" s="214" t="s">
        <v>778</v>
      </c>
      <c r="F440" s="215" t="s">
        <v>779</v>
      </c>
      <c r="G440" s="216" t="s">
        <v>197</v>
      </c>
      <c r="H440" s="217">
        <v>1</v>
      </c>
      <c r="I440" s="218"/>
      <c r="J440" s="219">
        <f>ROUND(I440*H440,2)</f>
        <v>0</v>
      </c>
      <c r="K440" s="215" t="s">
        <v>125</v>
      </c>
      <c r="L440" s="220"/>
      <c r="M440" s="221" t="s">
        <v>1</v>
      </c>
      <c r="N440" s="222" t="s">
        <v>43</v>
      </c>
      <c r="O440" s="69"/>
      <c r="P440" s="205">
        <f>O440*H440</f>
        <v>0</v>
      </c>
      <c r="Q440" s="205">
        <v>5.0000000000000001E-3</v>
      </c>
      <c r="R440" s="205">
        <f>Q440*H440</f>
        <v>5.0000000000000001E-3</v>
      </c>
      <c r="S440" s="205">
        <v>0</v>
      </c>
      <c r="T440" s="206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207" t="s">
        <v>160</v>
      </c>
      <c r="AT440" s="207" t="s">
        <v>342</v>
      </c>
      <c r="AU440" s="207" t="s">
        <v>127</v>
      </c>
      <c r="AY440" s="15" t="s">
        <v>115</v>
      </c>
      <c r="BE440" s="208">
        <f>IF(N440="základní",J440,0)</f>
        <v>0</v>
      </c>
      <c r="BF440" s="208">
        <f>IF(N440="snížená",J440,0)</f>
        <v>0</v>
      </c>
      <c r="BG440" s="208">
        <f>IF(N440="zákl. přenesená",J440,0)</f>
        <v>0</v>
      </c>
      <c r="BH440" s="208">
        <f>IF(N440="sníž. přenesená",J440,0)</f>
        <v>0</v>
      </c>
      <c r="BI440" s="208">
        <f>IF(N440="nulová",J440,0)</f>
        <v>0</v>
      </c>
      <c r="BJ440" s="15" t="s">
        <v>21</v>
      </c>
      <c r="BK440" s="208">
        <f>ROUND(I440*H440,2)</f>
        <v>0</v>
      </c>
      <c r="BL440" s="15" t="s">
        <v>126</v>
      </c>
      <c r="BM440" s="207" t="s">
        <v>780</v>
      </c>
    </row>
    <row r="441" spans="1:65" s="2" customFormat="1" ht="11.25">
      <c r="A441" s="32"/>
      <c r="B441" s="33"/>
      <c r="C441" s="34"/>
      <c r="D441" s="209" t="s">
        <v>129</v>
      </c>
      <c r="E441" s="34"/>
      <c r="F441" s="210" t="s">
        <v>779</v>
      </c>
      <c r="G441" s="34"/>
      <c r="H441" s="34"/>
      <c r="I441" s="108"/>
      <c r="J441" s="34"/>
      <c r="K441" s="34"/>
      <c r="L441" s="37"/>
      <c r="M441" s="211"/>
      <c r="N441" s="212"/>
      <c r="O441" s="69"/>
      <c r="P441" s="69"/>
      <c r="Q441" s="69"/>
      <c r="R441" s="69"/>
      <c r="S441" s="69"/>
      <c r="T441" s="70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T441" s="15" t="s">
        <v>129</v>
      </c>
      <c r="AU441" s="15" t="s">
        <v>127</v>
      </c>
    </row>
    <row r="442" spans="1:65" s="2" customFormat="1" ht="16.5" customHeight="1">
      <c r="A442" s="32"/>
      <c r="B442" s="33"/>
      <c r="C442" s="213" t="s">
        <v>781</v>
      </c>
      <c r="D442" s="213" t="s">
        <v>342</v>
      </c>
      <c r="E442" s="214" t="s">
        <v>782</v>
      </c>
      <c r="F442" s="215" t="s">
        <v>783</v>
      </c>
      <c r="G442" s="216" t="s">
        <v>197</v>
      </c>
      <c r="H442" s="217">
        <v>1</v>
      </c>
      <c r="I442" s="218"/>
      <c r="J442" s="219">
        <f>ROUND(I442*H442,2)</f>
        <v>0</v>
      </c>
      <c r="K442" s="215" t="s">
        <v>125</v>
      </c>
      <c r="L442" s="220"/>
      <c r="M442" s="221" t="s">
        <v>1</v>
      </c>
      <c r="N442" s="222" t="s">
        <v>43</v>
      </c>
      <c r="O442" s="69"/>
      <c r="P442" s="205">
        <f>O442*H442</f>
        <v>0</v>
      </c>
      <c r="Q442" s="205">
        <v>5.0000000000000001E-3</v>
      </c>
      <c r="R442" s="205">
        <f>Q442*H442</f>
        <v>5.0000000000000001E-3</v>
      </c>
      <c r="S442" s="205">
        <v>0</v>
      </c>
      <c r="T442" s="206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207" t="s">
        <v>160</v>
      </c>
      <c r="AT442" s="207" t="s">
        <v>342</v>
      </c>
      <c r="AU442" s="207" t="s">
        <v>127</v>
      </c>
      <c r="AY442" s="15" t="s">
        <v>115</v>
      </c>
      <c r="BE442" s="208">
        <f>IF(N442="základní",J442,0)</f>
        <v>0</v>
      </c>
      <c r="BF442" s="208">
        <f>IF(N442="snížená",J442,0)</f>
        <v>0</v>
      </c>
      <c r="BG442" s="208">
        <f>IF(N442="zákl. přenesená",J442,0)</f>
        <v>0</v>
      </c>
      <c r="BH442" s="208">
        <f>IF(N442="sníž. přenesená",J442,0)</f>
        <v>0</v>
      </c>
      <c r="BI442" s="208">
        <f>IF(N442="nulová",J442,0)</f>
        <v>0</v>
      </c>
      <c r="BJ442" s="15" t="s">
        <v>21</v>
      </c>
      <c r="BK442" s="208">
        <f>ROUND(I442*H442,2)</f>
        <v>0</v>
      </c>
      <c r="BL442" s="15" t="s">
        <v>126</v>
      </c>
      <c r="BM442" s="207" t="s">
        <v>784</v>
      </c>
    </row>
    <row r="443" spans="1:65" s="2" customFormat="1" ht="11.25">
      <c r="A443" s="32"/>
      <c r="B443" s="33"/>
      <c r="C443" s="34"/>
      <c r="D443" s="209" t="s">
        <v>129</v>
      </c>
      <c r="E443" s="34"/>
      <c r="F443" s="210" t="s">
        <v>783</v>
      </c>
      <c r="G443" s="34"/>
      <c r="H443" s="34"/>
      <c r="I443" s="108"/>
      <c r="J443" s="34"/>
      <c r="K443" s="34"/>
      <c r="L443" s="37"/>
      <c r="M443" s="211"/>
      <c r="N443" s="212"/>
      <c r="O443" s="69"/>
      <c r="P443" s="69"/>
      <c r="Q443" s="69"/>
      <c r="R443" s="69"/>
      <c r="S443" s="69"/>
      <c r="T443" s="70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T443" s="15" t="s">
        <v>129</v>
      </c>
      <c r="AU443" s="15" t="s">
        <v>127</v>
      </c>
    </row>
    <row r="444" spans="1:65" s="2" customFormat="1" ht="16.5" customHeight="1">
      <c r="A444" s="32"/>
      <c r="B444" s="33"/>
      <c r="C444" s="213" t="s">
        <v>785</v>
      </c>
      <c r="D444" s="213" t="s">
        <v>342</v>
      </c>
      <c r="E444" s="214" t="s">
        <v>786</v>
      </c>
      <c r="F444" s="215" t="s">
        <v>787</v>
      </c>
      <c r="G444" s="216" t="s">
        <v>197</v>
      </c>
      <c r="H444" s="217">
        <v>1</v>
      </c>
      <c r="I444" s="218"/>
      <c r="J444" s="219">
        <f>ROUND(I444*H444,2)</f>
        <v>0</v>
      </c>
      <c r="K444" s="215" t="s">
        <v>125</v>
      </c>
      <c r="L444" s="220"/>
      <c r="M444" s="221" t="s">
        <v>1</v>
      </c>
      <c r="N444" s="222" t="s">
        <v>43</v>
      </c>
      <c r="O444" s="69"/>
      <c r="P444" s="205">
        <f>O444*H444</f>
        <v>0</v>
      </c>
      <c r="Q444" s="205">
        <v>3.0000000000000001E-3</v>
      </c>
      <c r="R444" s="205">
        <f>Q444*H444</f>
        <v>3.0000000000000001E-3</v>
      </c>
      <c r="S444" s="205">
        <v>0</v>
      </c>
      <c r="T444" s="206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207" t="s">
        <v>160</v>
      </c>
      <c r="AT444" s="207" t="s">
        <v>342</v>
      </c>
      <c r="AU444" s="207" t="s">
        <v>127</v>
      </c>
      <c r="AY444" s="15" t="s">
        <v>115</v>
      </c>
      <c r="BE444" s="208">
        <f>IF(N444="základní",J444,0)</f>
        <v>0</v>
      </c>
      <c r="BF444" s="208">
        <f>IF(N444="snížená",J444,0)</f>
        <v>0</v>
      </c>
      <c r="BG444" s="208">
        <f>IF(N444="zákl. přenesená",J444,0)</f>
        <v>0</v>
      </c>
      <c r="BH444" s="208">
        <f>IF(N444="sníž. přenesená",J444,0)</f>
        <v>0</v>
      </c>
      <c r="BI444" s="208">
        <f>IF(N444="nulová",J444,0)</f>
        <v>0</v>
      </c>
      <c r="BJ444" s="15" t="s">
        <v>21</v>
      </c>
      <c r="BK444" s="208">
        <f>ROUND(I444*H444,2)</f>
        <v>0</v>
      </c>
      <c r="BL444" s="15" t="s">
        <v>126</v>
      </c>
      <c r="BM444" s="207" t="s">
        <v>788</v>
      </c>
    </row>
    <row r="445" spans="1:65" s="2" customFormat="1" ht="11.25">
      <c r="A445" s="32"/>
      <c r="B445" s="33"/>
      <c r="C445" s="34"/>
      <c r="D445" s="209" t="s">
        <v>129</v>
      </c>
      <c r="E445" s="34"/>
      <c r="F445" s="210" t="s">
        <v>787</v>
      </c>
      <c r="G445" s="34"/>
      <c r="H445" s="34"/>
      <c r="I445" s="108"/>
      <c r="J445" s="34"/>
      <c r="K445" s="34"/>
      <c r="L445" s="37"/>
      <c r="M445" s="211"/>
      <c r="N445" s="212"/>
      <c r="O445" s="69"/>
      <c r="P445" s="69"/>
      <c r="Q445" s="69"/>
      <c r="R445" s="69"/>
      <c r="S445" s="69"/>
      <c r="T445" s="70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T445" s="15" t="s">
        <v>129</v>
      </c>
      <c r="AU445" s="15" t="s">
        <v>127</v>
      </c>
    </row>
    <row r="446" spans="1:65" s="2" customFormat="1" ht="16.5" customHeight="1">
      <c r="A446" s="32"/>
      <c r="B446" s="33"/>
      <c r="C446" s="213" t="s">
        <v>789</v>
      </c>
      <c r="D446" s="213" t="s">
        <v>342</v>
      </c>
      <c r="E446" s="214" t="s">
        <v>790</v>
      </c>
      <c r="F446" s="215" t="s">
        <v>791</v>
      </c>
      <c r="G446" s="216" t="s">
        <v>197</v>
      </c>
      <c r="H446" s="217">
        <v>1</v>
      </c>
      <c r="I446" s="218"/>
      <c r="J446" s="219">
        <f>ROUND(I446*H446,2)</f>
        <v>0</v>
      </c>
      <c r="K446" s="215" t="s">
        <v>125</v>
      </c>
      <c r="L446" s="220"/>
      <c r="M446" s="221" t="s">
        <v>1</v>
      </c>
      <c r="N446" s="222" t="s">
        <v>43</v>
      </c>
      <c r="O446" s="69"/>
      <c r="P446" s="205">
        <f>O446*H446</f>
        <v>0</v>
      </c>
      <c r="Q446" s="205">
        <v>4.0000000000000001E-3</v>
      </c>
      <c r="R446" s="205">
        <f>Q446*H446</f>
        <v>4.0000000000000001E-3</v>
      </c>
      <c r="S446" s="205">
        <v>0</v>
      </c>
      <c r="T446" s="206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207" t="s">
        <v>160</v>
      </c>
      <c r="AT446" s="207" t="s">
        <v>342</v>
      </c>
      <c r="AU446" s="207" t="s">
        <v>127</v>
      </c>
      <c r="AY446" s="15" t="s">
        <v>115</v>
      </c>
      <c r="BE446" s="208">
        <f>IF(N446="základní",J446,0)</f>
        <v>0</v>
      </c>
      <c r="BF446" s="208">
        <f>IF(N446="snížená",J446,0)</f>
        <v>0</v>
      </c>
      <c r="BG446" s="208">
        <f>IF(N446="zákl. přenesená",J446,0)</f>
        <v>0</v>
      </c>
      <c r="BH446" s="208">
        <f>IF(N446="sníž. přenesená",J446,0)</f>
        <v>0</v>
      </c>
      <c r="BI446" s="208">
        <f>IF(N446="nulová",J446,0)</f>
        <v>0</v>
      </c>
      <c r="BJ446" s="15" t="s">
        <v>21</v>
      </c>
      <c r="BK446" s="208">
        <f>ROUND(I446*H446,2)</f>
        <v>0</v>
      </c>
      <c r="BL446" s="15" t="s">
        <v>126</v>
      </c>
      <c r="BM446" s="207" t="s">
        <v>792</v>
      </c>
    </row>
    <row r="447" spans="1:65" s="2" customFormat="1" ht="11.25">
      <c r="A447" s="32"/>
      <c r="B447" s="33"/>
      <c r="C447" s="34"/>
      <c r="D447" s="209" t="s">
        <v>129</v>
      </c>
      <c r="E447" s="34"/>
      <c r="F447" s="210" t="s">
        <v>791</v>
      </c>
      <c r="G447" s="34"/>
      <c r="H447" s="34"/>
      <c r="I447" s="108"/>
      <c r="J447" s="34"/>
      <c r="K447" s="34"/>
      <c r="L447" s="37"/>
      <c r="M447" s="211"/>
      <c r="N447" s="212"/>
      <c r="O447" s="69"/>
      <c r="P447" s="69"/>
      <c r="Q447" s="69"/>
      <c r="R447" s="69"/>
      <c r="S447" s="69"/>
      <c r="T447" s="70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T447" s="15" t="s">
        <v>129</v>
      </c>
      <c r="AU447" s="15" t="s">
        <v>127</v>
      </c>
    </row>
    <row r="448" spans="1:65" s="2" customFormat="1" ht="16.5" customHeight="1">
      <c r="A448" s="32"/>
      <c r="B448" s="33"/>
      <c r="C448" s="213" t="s">
        <v>793</v>
      </c>
      <c r="D448" s="213" t="s">
        <v>342</v>
      </c>
      <c r="E448" s="214" t="s">
        <v>794</v>
      </c>
      <c r="F448" s="215" t="s">
        <v>795</v>
      </c>
      <c r="G448" s="216" t="s">
        <v>197</v>
      </c>
      <c r="H448" s="217">
        <v>1</v>
      </c>
      <c r="I448" s="218"/>
      <c r="J448" s="219">
        <f>ROUND(I448*H448,2)</f>
        <v>0</v>
      </c>
      <c r="K448" s="215" t="s">
        <v>125</v>
      </c>
      <c r="L448" s="220"/>
      <c r="M448" s="221" t="s">
        <v>1</v>
      </c>
      <c r="N448" s="222" t="s">
        <v>43</v>
      </c>
      <c r="O448" s="69"/>
      <c r="P448" s="205">
        <f>O448*H448</f>
        <v>0</v>
      </c>
      <c r="Q448" s="205">
        <v>4.0000000000000001E-3</v>
      </c>
      <c r="R448" s="205">
        <f>Q448*H448</f>
        <v>4.0000000000000001E-3</v>
      </c>
      <c r="S448" s="205">
        <v>0</v>
      </c>
      <c r="T448" s="206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207" t="s">
        <v>160</v>
      </c>
      <c r="AT448" s="207" t="s">
        <v>342</v>
      </c>
      <c r="AU448" s="207" t="s">
        <v>127</v>
      </c>
      <c r="AY448" s="15" t="s">
        <v>115</v>
      </c>
      <c r="BE448" s="208">
        <f>IF(N448="základní",J448,0)</f>
        <v>0</v>
      </c>
      <c r="BF448" s="208">
        <f>IF(N448="snížená",J448,0)</f>
        <v>0</v>
      </c>
      <c r="BG448" s="208">
        <f>IF(N448="zákl. přenesená",J448,0)</f>
        <v>0</v>
      </c>
      <c r="BH448" s="208">
        <f>IF(N448="sníž. přenesená",J448,0)</f>
        <v>0</v>
      </c>
      <c r="BI448" s="208">
        <f>IF(N448="nulová",J448,0)</f>
        <v>0</v>
      </c>
      <c r="BJ448" s="15" t="s">
        <v>21</v>
      </c>
      <c r="BK448" s="208">
        <f>ROUND(I448*H448,2)</f>
        <v>0</v>
      </c>
      <c r="BL448" s="15" t="s">
        <v>126</v>
      </c>
      <c r="BM448" s="207" t="s">
        <v>796</v>
      </c>
    </row>
    <row r="449" spans="1:65" s="2" customFormat="1" ht="11.25">
      <c r="A449" s="32"/>
      <c r="B449" s="33"/>
      <c r="C449" s="34"/>
      <c r="D449" s="209" t="s">
        <v>129</v>
      </c>
      <c r="E449" s="34"/>
      <c r="F449" s="210" t="s">
        <v>795</v>
      </c>
      <c r="G449" s="34"/>
      <c r="H449" s="34"/>
      <c r="I449" s="108"/>
      <c r="J449" s="34"/>
      <c r="K449" s="34"/>
      <c r="L449" s="37"/>
      <c r="M449" s="211"/>
      <c r="N449" s="212"/>
      <c r="O449" s="69"/>
      <c r="P449" s="69"/>
      <c r="Q449" s="69"/>
      <c r="R449" s="69"/>
      <c r="S449" s="69"/>
      <c r="T449" s="70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T449" s="15" t="s">
        <v>129</v>
      </c>
      <c r="AU449" s="15" t="s">
        <v>127</v>
      </c>
    </row>
    <row r="450" spans="1:65" s="2" customFormat="1" ht="16.5" customHeight="1">
      <c r="A450" s="32"/>
      <c r="B450" s="33"/>
      <c r="C450" s="213" t="s">
        <v>797</v>
      </c>
      <c r="D450" s="213" t="s">
        <v>342</v>
      </c>
      <c r="E450" s="214" t="s">
        <v>798</v>
      </c>
      <c r="F450" s="215" t="s">
        <v>799</v>
      </c>
      <c r="G450" s="216" t="s">
        <v>197</v>
      </c>
      <c r="H450" s="217">
        <v>1</v>
      </c>
      <c r="I450" s="218"/>
      <c r="J450" s="219">
        <f>ROUND(I450*H450,2)</f>
        <v>0</v>
      </c>
      <c r="K450" s="215" t="s">
        <v>125</v>
      </c>
      <c r="L450" s="220"/>
      <c r="M450" s="221" t="s">
        <v>1</v>
      </c>
      <c r="N450" s="222" t="s">
        <v>43</v>
      </c>
      <c r="O450" s="69"/>
      <c r="P450" s="205">
        <f>O450*H450</f>
        <v>0</v>
      </c>
      <c r="Q450" s="205">
        <v>4.0000000000000001E-3</v>
      </c>
      <c r="R450" s="205">
        <f>Q450*H450</f>
        <v>4.0000000000000001E-3</v>
      </c>
      <c r="S450" s="205">
        <v>0</v>
      </c>
      <c r="T450" s="206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207" t="s">
        <v>160</v>
      </c>
      <c r="AT450" s="207" t="s">
        <v>342</v>
      </c>
      <c r="AU450" s="207" t="s">
        <v>127</v>
      </c>
      <c r="AY450" s="15" t="s">
        <v>115</v>
      </c>
      <c r="BE450" s="208">
        <f>IF(N450="základní",J450,0)</f>
        <v>0</v>
      </c>
      <c r="BF450" s="208">
        <f>IF(N450="snížená",J450,0)</f>
        <v>0</v>
      </c>
      <c r="BG450" s="208">
        <f>IF(N450="zákl. přenesená",J450,0)</f>
        <v>0</v>
      </c>
      <c r="BH450" s="208">
        <f>IF(N450="sníž. přenesená",J450,0)</f>
        <v>0</v>
      </c>
      <c r="BI450" s="208">
        <f>IF(N450="nulová",J450,0)</f>
        <v>0</v>
      </c>
      <c r="BJ450" s="15" t="s">
        <v>21</v>
      </c>
      <c r="BK450" s="208">
        <f>ROUND(I450*H450,2)</f>
        <v>0</v>
      </c>
      <c r="BL450" s="15" t="s">
        <v>126</v>
      </c>
      <c r="BM450" s="207" t="s">
        <v>800</v>
      </c>
    </row>
    <row r="451" spans="1:65" s="2" customFormat="1" ht="11.25">
      <c r="A451" s="32"/>
      <c r="B451" s="33"/>
      <c r="C451" s="34"/>
      <c r="D451" s="209" t="s">
        <v>129</v>
      </c>
      <c r="E451" s="34"/>
      <c r="F451" s="210" t="s">
        <v>799</v>
      </c>
      <c r="G451" s="34"/>
      <c r="H451" s="34"/>
      <c r="I451" s="108"/>
      <c r="J451" s="34"/>
      <c r="K451" s="34"/>
      <c r="L451" s="37"/>
      <c r="M451" s="211"/>
      <c r="N451" s="212"/>
      <c r="O451" s="69"/>
      <c r="P451" s="69"/>
      <c r="Q451" s="69"/>
      <c r="R451" s="69"/>
      <c r="S451" s="69"/>
      <c r="T451" s="70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T451" s="15" t="s">
        <v>129</v>
      </c>
      <c r="AU451" s="15" t="s">
        <v>127</v>
      </c>
    </row>
    <row r="452" spans="1:65" s="2" customFormat="1" ht="16.5" customHeight="1">
      <c r="A452" s="32"/>
      <c r="B452" s="33"/>
      <c r="C452" s="213" t="s">
        <v>801</v>
      </c>
      <c r="D452" s="213" t="s">
        <v>342</v>
      </c>
      <c r="E452" s="214" t="s">
        <v>786</v>
      </c>
      <c r="F452" s="215" t="s">
        <v>787</v>
      </c>
      <c r="G452" s="216" t="s">
        <v>197</v>
      </c>
      <c r="H452" s="217">
        <v>1</v>
      </c>
      <c r="I452" s="218"/>
      <c r="J452" s="219">
        <f>ROUND(I452*H452,2)</f>
        <v>0</v>
      </c>
      <c r="K452" s="215" t="s">
        <v>125</v>
      </c>
      <c r="L452" s="220"/>
      <c r="M452" s="221" t="s">
        <v>1</v>
      </c>
      <c r="N452" s="222" t="s">
        <v>43</v>
      </c>
      <c r="O452" s="69"/>
      <c r="P452" s="205">
        <f>O452*H452</f>
        <v>0</v>
      </c>
      <c r="Q452" s="205">
        <v>3.0000000000000001E-3</v>
      </c>
      <c r="R452" s="205">
        <f>Q452*H452</f>
        <v>3.0000000000000001E-3</v>
      </c>
      <c r="S452" s="205">
        <v>0</v>
      </c>
      <c r="T452" s="206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207" t="s">
        <v>160</v>
      </c>
      <c r="AT452" s="207" t="s">
        <v>342</v>
      </c>
      <c r="AU452" s="207" t="s">
        <v>127</v>
      </c>
      <c r="AY452" s="15" t="s">
        <v>115</v>
      </c>
      <c r="BE452" s="208">
        <f>IF(N452="základní",J452,0)</f>
        <v>0</v>
      </c>
      <c r="BF452" s="208">
        <f>IF(N452="snížená",J452,0)</f>
        <v>0</v>
      </c>
      <c r="BG452" s="208">
        <f>IF(N452="zákl. přenesená",J452,0)</f>
        <v>0</v>
      </c>
      <c r="BH452" s="208">
        <f>IF(N452="sníž. přenesená",J452,0)</f>
        <v>0</v>
      </c>
      <c r="BI452" s="208">
        <f>IF(N452="nulová",J452,0)</f>
        <v>0</v>
      </c>
      <c r="BJ452" s="15" t="s">
        <v>21</v>
      </c>
      <c r="BK452" s="208">
        <f>ROUND(I452*H452,2)</f>
        <v>0</v>
      </c>
      <c r="BL452" s="15" t="s">
        <v>126</v>
      </c>
      <c r="BM452" s="207" t="s">
        <v>802</v>
      </c>
    </row>
    <row r="453" spans="1:65" s="2" customFormat="1" ht="11.25">
      <c r="A453" s="32"/>
      <c r="B453" s="33"/>
      <c r="C453" s="34"/>
      <c r="D453" s="209" t="s">
        <v>129</v>
      </c>
      <c r="E453" s="34"/>
      <c r="F453" s="210" t="s">
        <v>787</v>
      </c>
      <c r="G453" s="34"/>
      <c r="H453" s="34"/>
      <c r="I453" s="108"/>
      <c r="J453" s="34"/>
      <c r="K453" s="34"/>
      <c r="L453" s="37"/>
      <c r="M453" s="211"/>
      <c r="N453" s="212"/>
      <c r="O453" s="69"/>
      <c r="P453" s="69"/>
      <c r="Q453" s="69"/>
      <c r="R453" s="69"/>
      <c r="S453" s="69"/>
      <c r="T453" s="70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T453" s="15" t="s">
        <v>129</v>
      </c>
      <c r="AU453" s="15" t="s">
        <v>127</v>
      </c>
    </row>
    <row r="454" spans="1:65" s="2" customFormat="1" ht="16.5" customHeight="1">
      <c r="A454" s="32"/>
      <c r="B454" s="33"/>
      <c r="C454" s="213" t="s">
        <v>803</v>
      </c>
      <c r="D454" s="213" t="s">
        <v>342</v>
      </c>
      <c r="E454" s="214" t="s">
        <v>804</v>
      </c>
      <c r="F454" s="215" t="s">
        <v>805</v>
      </c>
      <c r="G454" s="216" t="s">
        <v>197</v>
      </c>
      <c r="H454" s="217">
        <v>1</v>
      </c>
      <c r="I454" s="218"/>
      <c r="J454" s="219">
        <f>ROUND(I454*H454,2)</f>
        <v>0</v>
      </c>
      <c r="K454" s="215" t="s">
        <v>125</v>
      </c>
      <c r="L454" s="220"/>
      <c r="M454" s="221" t="s">
        <v>1</v>
      </c>
      <c r="N454" s="222" t="s">
        <v>43</v>
      </c>
      <c r="O454" s="69"/>
      <c r="P454" s="205">
        <f>O454*H454</f>
        <v>0</v>
      </c>
      <c r="Q454" s="205">
        <v>6.0000000000000001E-3</v>
      </c>
      <c r="R454" s="205">
        <f>Q454*H454</f>
        <v>6.0000000000000001E-3</v>
      </c>
      <c r="S454" s="205">
        <v>0</v>
      </c>
      <c r="T454" s="206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207" t="s">
        <v>160</v>
      </c>
      <c r="AT454" s="207" t="s">
        <v>342</v>
      </c>
      <c r="AU454" s="207" t="s">
        <v>127</v>
      </c>
      <c r="AY454" s="15" t="s">
        <v>115</v>
      </c>
      <c r="BE454" s="208">
        <f>IF(N454="základní",J454,0)</f>
        <v>0</v>
      </c>
      <c r="BF454" s="208">
        <f>IF(N454="snížená",J454,0)</f>
        <v>0</v>
      </c>
      <c r="BG454" s="208">
        <f>IF(N454="zákl. přenesená",J454,0)</f>
        <v>0</v>
      </c>
      <c r="BH454" s="208">
        <f>IF(N454="sníž. přenesená",J454,0)</f>
        <v>0</v>
      </c>
      <c r="BI454" s="208">
        <f>IF(N454="nulová",J454,0)</f>
        <v>0</v>
      </c>
      <c r="BJ454" s="15" t="s">
        <v>21</v>
      </c>
      <c r="BK454" s="208">
        <f>ROUND(I454*H454,2)</f>
        <v>0</v>
      </c>
      <c r="BL454" s="15" t="s">
        <v>126</v>
      </c>
      <c r="BM454" s="207" t="s">
        <v>806</v>
      </c>
    </row>
    <row r="455" spans="1:65" s="2" customFormat="1" ht="11.25">
      <c r="A455" s="32"/>
      <c r="B455" s="33"/>
      <c r="C455" s="34"/>
      <c r="D455" s="209" t="s">
        <v>129</v>
      </c>
      <c r="E455" s="34"/>
      <c r="F455" s="210" t="s">
        <v>805</v>
      </c>
      <c r="G455" s="34"/>
      <c r="H455" s="34"/>
      <c r="I455" s="108"/>
      <c r="J455" s="34"/>
      <c r="K455" s="34"/>
      <c r="L455" s="37"/>
      <c r="M455" s="211"/>
      <c r="N455" s="212"/>
      <c r="O455" s="69"/>
      <c r="P455" s="69"/>
      <c r="Q455" s="69"/>
      <c r="R455" s="69"/>
      <c r="S455" s="69"/>
      <c r="T455" s="70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T455" s="15" t="s">
        <v>129</v>
      </c>
      <c r="AU455" s="15" t="s">
        <v>127</v>
      </c>
    </row>
    <row r="456" spans="1:65" s="2" customFormat="1" ht="16.5" customHeight="1">
      <c r="A456" s="32"/>
      <c r="B456" s="33"/>
      <c r="C456" s="213" t="s">
        <v>807</v>
      </c>
      <c r="D456" s="213" t="s">
        <v>342</v>
      </c>
      <c r="E456" s="214" t="s">
        <v>790</v>
      </c>
      <c r="F456" s="215" t="s">
        <v>791</v>
      </c>
      <c r="G456" s="216" t="s">
        <v>197</v>
      </c>
      <c r="H456" s="217">
        <v>1</v>
      </c>
      <c r="I456" s="218"/>
      <c r="J456" s="219">
        <f>ROUND(I456*H456,2)</f>
        <v>0</v>
      </c>
      <c r="K456" s="215" t="s">
        <v>125</v>
      </c>
      <c r="L456" s="220"/>
      <c r="M456" s="221" t="s">
        <v>1</v>
      </c>
      <c r="N456" s="222" t="s">
        <v>43</v>
      </c>
      <c r="O456" s="69"/>
      <c r="P456" s="205">
        <f>O456*H456</f>
        <v>0</v>
      </c>
      <c r="Q456" s="205">
        <v>4.0000000000000001E-3</v>
      </c>
      <c r="R456" s="205">
        <f>Q456*H456</f>
        <v>4.0000000000000001E-3</v>
      </c>
      <c r="S456" s="205">
        <v>0</v>
      </c>
      <c r="T456" s="206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207" t="s">
        <v>160</v>
      </c>
      <c r="AT456" s="207" t="s">
        <v>342</v>
      </c>
      <c r="AU456" s="207" t="s">
        <v>127</v>
      </c>
      <c r="AY456" s="15" t="s">
        <v>115</v>
      </c>
      <c r="BE456" s="208">
        <f>IF(N456="základní",J456,0)</f>
        <v>0</v>
      </c>
      <c r="BF456" s="208">
        <f>IF(N456="snížená",J456,0)</f>
        <v>0</v>
      </c>
      <c r="BG456" s="208">
        <f>IF(N456="zákl. přenesená",J456,0)</f>
        <v>0</v>
      </c>
      <c r="BH456" s="208">
        <f>IF(N456="sníž. přenesená",J456,0)</f>
        <v>0</v>
      </c>
      <c r="BI456" s="208">
        <f>IF(N456="nulová",J456,0)</f>
        <v>0</v>
      </c>
      <c r="BJ456" s="15" t="s">
        <v>21</v>
      </c>
      <c r="BK456" s="208">
        <f>ROUND(I456*H456,2)</f>
        <v>0</v>
      </c>
      <c r="BL456" s="15" t="s">
        <v>126</v>
      </c>
      <c r="BM456" s="207" t="s">
        <v>808</v>
      </c>
    </row>
    <row r="457" spans="1:65" s="2" customFormat="1" ht="11.25">
      <c r="A457" s="32"/>
      <c r="B457" s="33"/>
      <c r="C457" s="34"/>
      <c r="D457" s="209" t="s">
        <v>129</v>
      </c>
      <c r="E457" s="34"/>
      <c r="F457" s="210" t="s">
        <v>791</v>
      </c>
      <c r="G457" s="34"/>
      <c r="H457" s="34"/>
      <c r="I457" s="108"/>
      <c r="J457" s="34"/>
      <c r="K457" s="34"/>
      <c r="L457" s="37"/>
      <c r="M457" s="211"/>
      <c r="N457" s="212"/>
      <c r="O457" s="69"/>
      <c r="P457" s="69"/>
      <c r="Q457" s="69"/>
      <c r="R457" s="69"/>
      <c r="S457" s="69"/>
      <c r="T457" s="70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T457" s="15" t="s">
        <v>129</v>
      </c>
      <c r="AU457" s="15" t="s">
        <v>127</v>
      </c>
    </row>
    <row r="458" spans="1:65" s="2" customFormat="1" ht="16.5" customHeight="1">
      <c r="A458" s="32"/>
      <c r="B458" s="33"/>
      <c r="C458" s="213" t="s">
        <v>809</v>
      </c>
      <c r="D458" s="213" t="s">
        <v>342</v>
      </c>
      <c r="E458" s="214" t="s">
        <v>798</v>
      </c>
      <c r="F458" s="215" t="s">
        <v>799</v>
      </c>
      <c r="G458" s="216" t="s">
        <v>197</v>
      </c>
      <c r="H458" s="217">
        <v>1</v>
      </c>
      <c r="I458" s="218"/>
      <c r="J458" s="219">
        <f>ROUND(I458*H458,2)</f>
        <v>0</v>
      </c>
      <c r="K458" s="215" t="s">
        <v>125</v>
      </c>
      <c r="L458" s="220"/>
      <c r="M458" s="221" t="s">
        <v>1</v>
      </c>
      <c r="N458" s="222" t="s">
        <v>43</v>
      </c>
      <c r="O458" s="69"/>
      <c r="P458" s="205">
        <f>O458*H458</f>
        <v>0</v>
      </c>
      <c r="Q458" s="205">
        <v>4.0000000000000001E-3</v>
      </c>
      <c r="R458" s="205">
        <f>Q458*H458</f>
        <v>4.0000000000000001E-3</v>
      </c>
      <c r="S458" s="205">
        <v>0</v>
      </c>
      <c r="T458" s="206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207" t="s">
        <v>160</v>
      </c>
      <c r="AT458" s="207" t="s">
        <v>342</v>
      </c>
      <c r="AU458" s="207" t="s">
        <v>127</v>
      </c>
      <c r="AY458" s="15" t="s">
        <v>115</v>
      </c>
      <c r="BE458" s="208">
        <f>IF(N458="základní",J458,0)</f>
        <v>0</v>
      </c>
      <c r="BF458" s="208">
        <f>IF(N458="snížená",J458,0)</f>
        <v>0</v>
      </c>
      <c r="BG458" s="208">
        <f>IF(N458="zákl. přenesená",J458,0)</f>
        <v>0</v>
      </c>
      <c r="BH458" s="208">
        <f>IF(N458="sníž. přenesená",J458,0)</f>
        <v>0</v>
      </c>
      <c r="BI458" s="208">
        <f>IF(N458="nulová",J458,0)</f>
        <v>0</v>
      </c>
      <c r="BJ458" s="15" t="s">
        <v>21</v>
      </c>
      <c r="BK458" s="208">
        <f>ROUND(I458*H458,2)</f>
        <v>0</v>
      </c>
      <c r="BL458" s="15" t="s">
        <v>126</v>
      </c>
      <c r="BM458" s="207" t="s">
        <v>810</v>
      </c>
    </row>
    <row r="459" spans="1:65" s="2" customFormat="1" ht="11.25">
      <c r="A459" s="32"/>
      <c r="B459" s="33"/>
      <c r="C459" s="34"/>
      <c r="D459" s="209" t="s">
        <v>129</v>
      </c>
      <c r="E459" s="34"/>
      <c r="F459" s="210" t="s">
        <v>799</v>
      </c>
      <c r="G459" s="34"/>
      <c r="H459" s="34"/>
      <c r="I459" s="108"/>
      <c r="J459" s="34"/>
      <c r="K459" s="34"/>
      <c r="L459" s="37"/>
      <c r="M459" s="211"/>
      <c r="N459" s="212"/>
      <c r="O459" s="69"/>
      <c r="P459" s="69"/>
      <c r="Q459" s="69"/>
      <c r="R459" s="69"/>
      <c r="S459" s="69"/>
      <c r="T459" s="70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T459" s="15" t="s">
        <v>129</v>
      </c>
      <c r="AU459" s="15" t="s">
        <v>127</v>
      </c>
    </row>
    <row r="460" spans="1:65" s="2" customFormat="1" ht="16.5" customHeight="1">
      <c r="A460" s="32"/>
      <c r="B460" s="33"/>
      <c r="C460" s="213" t="s">
        <v>811</v>
      </c>
      <c r="D460" s="213" t="s">
        <v>342</v>
      </c>
      <c r="E460" s="214" t="s">
        <v>812</v>
      </c>
      <c r="F460" s="215" t="s">
        <v>813</v>
      </c>
      <c r="G460" s="216" t="s">
        <v>197</v>
      </c>
      <c r="H460" s="217">
        <v>1</v>
      </c>
      <c r="I460" s="218"/>
      <c r="J460" s="219">
        <f>ROUND(I460*H460,2)</f>
        <v>0</v>
      </c>
      <c r="K460" s="215" t="s">
        <v>125</v>
      </c>
      <c r="L460" s="220"/>
      <c r="M460" s="221" t="s">
        <v>1</v>
      </c>
      <c r="N460" s="222" t="s">
        <v>43</v>
      </c>
      <c r="O460" s="69"/>
      <c r="P460" s="205">
        <f>O460*H460</f>
        <v>0</v>
      </c>
      <c r="Q460" s="205">
        <v>6.0000000000000001E-3</v>
      </c>
      <c r="R460" s="205">
        <f>Q460*H460</f>
        <v>6.0000000000000001E-3</v>
      </c>
      <c r="S460" s="205">
        <v>0</v>
      </c>
      <c r="T460" s="206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207" t="s">
        <v>160</v>
      </c>
      <c r="AT460" s="207" t="s">
        <v>342</v>
      </c>
      <c r="AU460" s="207" t="s">
        <v>127</v>
      </c>
      <c r="AY460" s="15" t="s">
        <v>115</v>
      </c>
      <c r="BE460" s="208">
        <f>IF(N460="základní",J460,0)</f>
        <v>0</v>
      </c>
      <c r="BF460" s="208">
        <f>IF(N460="snížená",J460,0)</f>
        <v>0</v>
      </c>
      <c r="BG460" s="208">
        <f>IF(N460="zákl. přenesená",J460,0)</f>
        <v>0</v>
      </c>
      <c r="BH460" s="208">
        <f>IF(N460="sníž. přenesená",J460,0)</f>
        <v>0</v>
      </c>
      <c r="BI460" s="208">
        <f>IF(N460="nulová",J460,0)</f>
        <v>0</v>
      </c>
      <c r="BJ460" s="15" t="s">
        <v>21</v>
      </c>
      <c r="BK460" s="208">
        <f>ROUND(I460*H460,2)</f>
        <v>0</v>
      </c>
      <c r="BL460" s="15" t="s">
        <v>126</v>
      </c>
      <c r="BM460" s="207" t="s">
        <v>814</v>
      </c>
    </row>
    <row r="461" spans="1:65" s="2" customFormat="1" ht="11.25">
      <c r="A461" s="32"/>
      <c r="B461" s="33"/>
      <c r="C461" s="34"/>
      <c r="D461" s="209" t="s">
        <v>129</v>
      </c>
      <c r="E461" s="34"/>
      <c r="F461" s="210" t="s">
        <v>813</v>
      </c>
      <c r="G461" s="34"/>
      <c r="H461" s="34"/>
      <c r="I461" s="108"/>
      <c r="J461" s="34"/>
      <c r="K461" s="34"/>
      <c r="L461" s="37"/>
      <c r="M461" s="211"/>
      <c r="N461" s="212"/>
      <c r="O461" s="69"/>
      <c r="P461" s="69"/>
      <c r="Q461" s="69"/>
      <c r="R461" s="69"/>
      <c r="S461" s="69"/>
      <c r="T461" s="70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T461" s="15" t="s">
        <v>129</v>
      </c>
      <c r="AU461" s="15" t="s">
        <v>127</v>
      </c>
    </row>
    <row r="462" spans="1:65" s="2" customFormat="1" ht="16.5" customHeight="1">
      <c r="A462" s="32"/>
      <c r="B462" s="33"/>
      <c r="C462" s="213" t="s">
        <v>815</v>
      </c>
      <c r="D462" s="213" t="s">
        <v>342</v>
      </c>
      <c r="E462" s="214" t="s">
        <v>816</v>
      </c>
      <c r="F462" s="215" t="s">
        <v>817</v>
      </c>
      <c r="G462" s="216" t="s">
        <v>197</v>
      </c>
      <c r="H462" s="217">
        <v>1</v>
      </c>
      <c r="I462" s="218"/>
      <c r="J462" s="219">
        <f>ROUND(I462*H462,2)</f>
        <v>0</v>
      </c>
      <c r="K462" s="215" t="s">
        <v>125</v>
      </c>
      <c r="L462" s="220"/>
      <c r="M462" s="221" t="s">
        <v>1</v>
      </c>
      <c r="N462" s="222" t="s">
        <v>43</v>
      </c>
      <c r="O462" s="69"/>
      <c r="P462" s="205">
        <f>O462*H462</f>
        <v>0</v>
      </c>
      <c r="Q462" s="205">
        <v>5.4000000000000003E-3</v>
      </c>
      <c r="R462" s="205">
        <f>Q462*H462</f>
        <v>5.4000000000000003E-3</v>
      </c>
      <c r="S462" s="205">
        <v>0</v>
      </c>
      <c r="T462" s="206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207" t="s">
        <v>160</v>
      </c>
      <c r="AT462" s="207" t="s">
        <v>342</v>
      </c>
      <c r="AU462" s="207" t="s">
        <v>127</v>
      </c>
      <c r="AY462" s="15" t="s">
        <v>115</v>
      </c>
      <c r="BE462" s="208">
        <f>IF(N462="základní",J462,0)</f>
        <v>0</v>
      </c>
      <c r="BF462" s="208">
        <f>IF(N462="snížená",J462,0)</f>
        <v>0</v>
      </c>
      <c r="BG462" s="208">
        <f>IF(N462="zákl. přenesená",J462,0)</f>
        <v>0</v>
      </c>
      <c r="BH462" s="208">
        <f>IF(N462="sníž. přenesená",J462,0)</f>
        <v>0</v>
      </c>
      <c r="BI462" s="208">
        <f>IF(N462="nulová",J462,0)</f>
        <v>0</v>
      </c>
      <c r="BJ462" s="15" t="s">
        <v>21</v>
      </c>
      <c r="BK462" s="208">
        <f>ROUND(I462*H462,2)</f>
        <v>0</v>
      </c>
      <c r="BL462" s="15" t="s">
        <v>126</v>
      </c>
      <c r="BM462" s="207" t="s">
        <v>818</v>
      </c>
    </row>
    <row r="463" spans="1:65" s="2" customFormat="1" ht="11.25">
      <c r="A463" s="32"/>
      <c r="B463" s="33"/>
      <c r="C463" s="34"/>
      <c r="D463" s="209" t="s">
        <v>129</v>
      </c>
      <c r="E463" s="34"/>
      <c r="F463" s="210" t="s">
        <v>819</v>
      </c>
      <c r="G463" s="34"/>
      <c r="H463" s="34"/>
      <c r="I463" s="108"/>
      <c r="J463" s="34"/>
      <c r="K463" s="34"/>
      <c r="L463" s="37"/>
      <c r="M463" s="211"/>
      <c r="N463" s="212"/>
      <c r="O463" s="69"/>
      <c r="P463" s="69"/>
      <c r="Q463" s="69"/>
      <c r="R463" s="69"/>
      <c r="S463" s="69"/>
      <c r="T463" s="70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T463" s="15" t="s">
        <v>129</v>
      </c>
      <c r="AU463" s="15" t="s">
        <v>127</v>
      </c>
    </row>
    <row r="464" spans="1:65" s="2" customFormat="1" ht="16.5" customHeight="1">
      <c r="A464" s="32"/>
      <c r="B464" s="33"/>
      <c r="C464" s="213" t="s">
        <v>820</v>
      </c>
      <c r="D464" s="213" t="s">
        <v>342</v>
      </c>
      <c r="E464" s="214" t="s">
        <v>821</v>
      </c>
      <c r="F464" s="215" t="s">
        <v>822</v>
      </c>
      <c r="G464" s="216" t="s">
        <v>197</v>
      </c>
      <c r="H464" s="217">
        <v>1</v>
      </c>
      <c r="I464" s="218"/>
      <c r="J464" s="219">
        <f>ROUND(I464*H464,2)</f>
        <v>0</v>
      </c>
      <c r="K464" s="215" t="s">
        <v>125</v>
      </c>
      <c r="L464" s="220"/>
      <c r="M464" s="221" t="s">
        <v>1</v>
      </c>
      <c r="N464" s="222" t="s">
        <v>43</v>
      </c>
      <c r="O464" s="69"/>
      <c r="P464" s="205">
        <f>O464*H464</f>
        <v>0</v>
      </c>
      <c r="Q464" s="205">
        <v>8.9999999999999993E-3</v>
      </c>
      <c r="R464" s="205">
        <f>Q464*H464</f>
        <v>8.9999999999999993E-3</v>
      </c>
      <c r="S464" s="205">
        <v>0</v>
      </c>
      <c r="T464" s="206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207" t="s">
        <v>160</v>
      </c>
      <c r="AT464" s="207" t="s">
        <v>342</v>
      </c>
      <c r="AU464" s="207" t="s">
        <v>127</v>
      </c>
      <c r="AY464" s="15" t="s">
        <v>115</v>
      </c>
      <c r="BE464" s="208">
        <f>IF(N464="základní",J464,0)</f>
        <v>0</v>
      </c>
      <c r="BF464" s="208">
        <f>IF(N464="snížená",J464,0)</f>
        <v>0</v>
      </c>
      <c r="BG464" s="208">
        <f>IF(N464="zákl. přenesená",J464,0)</f>
        <v>0</v>
      </c>
      <c r="BH464" s="208">
        <f>IF(N464="sníž. přenesená",J464,0)</f>
        <v>0</v>
      </c>
      <c r="BI464" s="208">
        <f>IF(N464="nulová",J464,0)</f>
        <v>0</v>
      </c>
      <c r="BJ464" s="15" t="s">
        <v>21</v>
      </c>
      <c r="BK464" s="208">
        <f>ROUND(I464*H464,2)</f>
        <v>0</v>
      </c>
      <c r="BL464" s="15" t="s">
        <v>126</v>
      </c>
      <c r="BM464" s="207" t="s">
        <v>823</v>
      </c>
    </row>
    <row r="465" spans="1:65" s="2" customFormat="1" ht="11.25">
      <c r="A465" s="32"/>
      <c r="B465" s="33"/>
      <c r="C465" s="34"/>
      <c r="D465" s="209" t="s">
        <v>129</v>
      </c>
      <c r="E465" s="34"/>
      <c r="F465" s="210" t="s">
        <v>824</v>
      </c>
      <c r="G465" s="34"/>
      <c r="H465" s="34"/>
      <c r="I465" s="108"/>
      <c r="J465" s="34"/>
      <c r="K465" s="34"/>
      <c r="L465" s="37"/>
      <c r="M465" s="211"/>
      <c r="N465" s="212"/>
      <c r="O465" s="69"/>
      <c r="P465" s="69"/>
      <c r="Q465" s="69"/>
      <c r="R465" s="69"/>
      <c r="S465" s="69"/>
      <c r="T465" s="70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T465" s="15" t="s">
        <v>129</v>
      </c>
      <c r="AU465" s="15" t="s">
        <v>127</v>
      </c>
    </row>
    <row r="466" spans="1:65" s="2" customFormat="1" ht="16.5" customHeight="1">
      <c r="A466" s="32"/>
      <c r="B466" s="33"/>
      <c r="C466" s="213" t="s">
        <v>825</v>
      </c>
      <c r="D466" s="213" t="s">
        <v>342</v>
      </c>
      <c r="E466" s="214" t="s">
        <v>826</v>
      </c>
      <c r="F466" s="215" t="s">
        <v>827</v>
      </c>
      <c r="G466" s="216" t="s">
        <v>197</v>
      </c>
      <c r="H466" s="217">
        <v>1</v>
      </c>
      <c r="I466" s="218"/>
      <c r="J466" s="219">
        <f>ROUND(I466*H466,2)</f>
        <v>0</v>
      </c>
      <c r="K466" s="215" t="s">
        <v>125</v>
      </c>
      <c r="L466" s="220"/>
      <c r="M466" s="221" t="s">
        <v>1</v>
      </c>
      <c r="N466" s="222" t="s">
        <v>43</v>
      </c>
      <c r="O466" s="69"/>
      <c r="P466" s="205">
        <f>O466*H466</f>
        <v>0</v>
      </c>
      <c r="Q466" s="205">
        <v>1.5699999999999999E-2</v>
      </c>
      <c r="R466" s="205">
        <f>Q466*H466</f>
        <v>1.5699999999999999E-2</v>
      </c>
      <c r="S466" s="205">
        <v>0</v>
      </c>
      <c r="T466" s="206">
        <f>S466*H466</f>
        <v>0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207" t="s">
        <v>160</v>
      </c>
      <c r="AT466" s="207" t="s">
        <v>342</v>
      </c>
      <c r="AU466" s="207" t="s">
        <v>127</v>
      </c>
      <c r="AY466" s="15" t="s">
        <v>115</v>
      </c>
      <c r="BE466" s="208">
        <f>IF(N466="základní",J466,0)</f>
        <v>0</v>
      </c>
      <c r="BF466" s="208">
        <f>IF(N466="snížená",J466,0)</f>
        <v>0</v>
      </c>
      <c r="BG466" s="208">
        <f>IF(N466="zákl. přenesená",J466,0)</f>
        <v>0</v>
      </c>
      <c r="BH466" s="208">
        <f>IF(N466="sníž. přenesená",J466,0)</f>
        <v>0</v>
      </c>
      <c r="BI466" s="208">
        <f>IF(N466="nulová",J466,0)</f>
        <v>0</v>
      </c>
      <c r="BJ466" s="15" t="s">
        <v>21</v>
      </c>
      <c r="BK466" s="208">
        <f>ROUND(I466*H466,2)</f>
        <v>0</v>
      </c>
      <c r="BL466" s="15" t="s">
        <v>126</v>
      </c>
      <c r="BM466" s="207" t="s">
        <v>828</v>
      </c>
    </row>
    <row r="467" spans="1:65" s="2" customFormat="1" ht="11.25">
      <c r="A467" s="32"/>
      <c r="B467" s="33"/>
      <c r="C467" s="34"/>
      <c r="D467" s="209" t="s">
        <v>129</v>
      </c>
      <c r="E467" s="34"/>
      <c r="F467" s="210" t="s">
        <v>829</v>
      </c>
      <c r="G467" s="34"/>
      <c r="H467" s="34"/>
      <c r="I467" s="108"/>
      <c r="J467" s="34"/>
      <c r="K467" s="34"/>
      <c r="L467" s="37"/>
      <c r="M467" s="211"/>
      <c r="N467" s="212"/>
      <c r="O467" s="69"/>
      <c r="P467" s="69"/>
      <c r="Q467" s="69"/>
      <c r="R467" s="69"/>
      <c r="S467" s="69"/>
      <c r="T467" s="70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T467" s="15" t="s">
        <v>129</v>
      </c>
      <c r="AU467" s="15" t="s">
        <v>127</v>
      </c>
    </row>
    <row r="468" spans="1:65" s="2" customFormat="1" ht="16.5" customHeight="1">
      <c r="A468" s="32"/>
      <c r="B468" s="33"/>
      <c r="C468" s="213" t="s">
        <v>830</v>
      </c>
      <c r="D468" s="213" t="s">
        <v>342</v>
      </c>
      <c r="E468" s="214" t="s">
        <v>831</v>
      </c>
      <c r="F468" s="215" t="s">
        <v>832</v>
      </c>
      <c r="G468" s="216" t="s">
        <v>197</v>
      </c>
      <c r="H468" s="217">
        <v>1</v>
      </c>
      <c r="I468" s="218"/>
      <c r="J468" s="219">
        <f>ROUND(I468*H468,2)</f>
        <v>0</v>
      </c>
      <c r="K468" s="215" t="s">
        <v>125</v>
      </c>
      <c r="L468" s="220"/>
      <c r="M468" s="221" t="s">
        <v>1</v>
      </c>
      <c r="N468" s="222" t="s">
        <v>43</v>
      </c>
      <c r="O468" s="69"/>
      <c r="P468" s="205">
        <f>O468*H468</f>
        <v>0</v>
      </c>
      <c r="Q468" s="205">
        <v>5.0000000000000001E-3</v>
      </c>
      <c r="R468" s="205">
        <f>Q468*H468</f>
        <v>5.0000000000000001E-3</v>
      </c>
      <c r="S468" s="205">
        <v>0</v>
      </c>
      <c r="T468" s="206">
        <f>S468*H468</f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207" t="s">
        <v>160</v>
      </c>
      <c r="AT468" s="207" t="s">
        <v>342</v>
      </c>
      <c r="AU468" s="207" t="s">
        <v>127</v>
      </c>
      <c r="AY468" s="15" t="s">
        <v>115</v>
      </c>
      <c r="BE468" s="208">
        <f>IF(N468="základní",J468,0)</f>
        <v>0</v>
      </c>
      <c r="BF468" s="208">
        <f>IF(N468="snížená",J468,0)</f>
        <v>0</v>
      </c>
      <c r="BG468" s="208">
        <f>IF(N468="zákl. přenesená",J468,0)</f>
        <v>0</v>
      </c>
      <c r="BH468" s="208">
        <f>IF(N468="sníž. přenesená",J468,0)</f>
        <v>0</v>
      </c>
      <c r="BI468" s="208">
        <f>IF(N468="nulová",J468,0)</f>
        <v>0</v>
      </c>
      <c r="BJ468" s="15" t="s">
        <v>21</v>
      </c>
      <c r="BK468" s="208">
        <f>ROUND(I468*H468,2)</f>
        <v>0</v>
      </c>
      <c r="BL468" s="15" t="s">
        <v>126</v>
      </c>
      <c r="BM468" s="207" t="s">
        <v>833</v>
      </c>
    </row>
    <row r="469" spans="1:65" s="2" customFormat="1" ht="11.25">
      <c r="A469" s="32"/>
      <c r="B469" s="33"/>
      <c r="C469" s="34"/>
      <c r="D469" s="209" t="s">
        <v>129</v>
      </c>
      <c r="E469" s="34"/>
      <c r="F469" s="210" t="s">
        <v>832</v>
      </c>
      <c r="G469" s="34"/>
      <c r="H469" s="34"/>
      <c r="I469" s="108"/>
      <c r="J469" s="34"/>
      <c r="K469" s="34"/>
      <c r="L469" s="37"/>
      <c r="M469" s="211"/>
      <c r="N469" s="212"/>
      <c r="O469" s="69"/>
      <c r="P469" s="69"/>
      <c r="Q469" s="69"/>
      <c r="R469" s="69"/>
      <c r="S469" s="69"/>
      <c r="T469" s="70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T469" s="15" t="s">
        <v>129</v>
      </c>
      <c r="AU469" s="15" t="s">
        <v>127</v>
      </c>
    </row>
    <row r="470" spans="1:65" s="2" customFormat="1" ht="16.5" customHeight="1">
      <c r="A470" s="32"/>
      <c r="B470" s="33"/>
      <c r="C470" s="213" t="s">
        <v>834</v>
      </c>
      <c r="D470" s="213" t="s">
        <v>342</v>
      </c>
      <c r="E470" s="214" t="s">
        <v>835</v>
      </c>
      <c r="F470" s="215" t="s">
        <v>836</v>
      </c>
      <c r="G470" s="216" t="s">
        <v>197</v>
      </c>
      <c r="H470" s="217">
        <v>1</v>
      </c>
      <c r="I470" s="218"/>
      <c r="J470" s="219">
        <f>ROUND(I470*H470,2)</f>
        <v>0</v>
      </c>
      <c r="K470" s="215" t="s">
        <v>125</v>
      </c>
      <c r="L470" s="220"/>
      <c r="M470" s="221" t="s">
        <v>1</v>
      </c>
      <c r="N470" s="222" t="s">
        <v>43</v>
      </c>
      <c r="O470" s="69"/>
      <c r="P470" s="205">
        <f>O470*H470</f>
        <v>0</v>
      </c>
      <c r="Q470" s="205">
        <v>2.5000000000000001E-3</v>
      </c>
      <c r="R470" s="205">
        <f>Q470*H470</f>
        <v>2.5000000000000001E-3</v>
      </c>
      <c r="S470" s="205">
        <v>0</v>
      </c>
      <c r="T470" s="206">
        <f>S470*H470</f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207" t="s">
        <v>160</v>
      </c>
      <c r="AT470" s="207" t="s">
        <v>342</v>
      </c>
      <c r="AU470" s="207" t="s">
        <v>127</v>
      </c>
      <c r="AY470" s="15" t="s">
        <v>115</v>
      </c>
      <c r="BE470" s="208">
        <f>IF(N470="základní",J470,0)</f>
        <v>0</v>
      </c>
      <c r="BF470" s="208">
        <f>IF(N470="snížená",J470,0)</f>
        <v>0</v>
      </c>
      <c r="BG470" s="208">
        <f>IF(N470="zákl. přenesená",J470,0)</f>
        <v>0</v>
      </c>
      <c r="BH470" s="208">
        <f>IF(N470="sníž. přenesená",J470,0)</f>
        <v>0</v>
      </c>
      <c r="BI470" s="208">
        <f>IF(N470="nulová",J470,0)</f>
        <v>0</v>
      </c>
      <c r="BJ470" s="15" t="s">
        <v>21</v>
      </c>
      <c r="BK470" s="208">
        <f>ROUND(I470*H470,2)</f>
        <v>0</v>
      </c>
      <c r="BL470" s="15" t="s">
        <v>126</v>
      </c>
      <c r="BM470" s="207" t="s">
        <v>837</v>
      </c>
    </row>
    <row r="471" spans="1:65" s="2" customFormat="1" ht="11.25">
      <c r="A471" s="32"/>
      <c r="B471" s="33"/>
      <c r="C471" s="34"/>
      <c r="D471" s="209" t="s">
        <v>129</v>
      </c>
      <c r="E471" s="34"/>
      <c r="F471" s="210" t="s">
        <v>838</v>
      </c>
      <c r="G471" s="34"/>
      <c r="H471" s="34"/>
      <c r="I471" s="108"/>
      <c r="J471" s="34"/>
      <c r="K471" s="34"/>
      <c r="L471" s="37"/>
      <c r="M471" s="211"/>
      <c r="N471" s="212"/>
      <c r="O471" s="69"/>
      <c r="P471" s="69"/>
      <c r="Q471" s="69"/>
      <c r="R471" s="69"/>
      <c r="S471" s="69"/>
      <c r="T471" s="70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T471" s="15" t="s">
        <v>129</v>
      </c>
      <c r="AU471" s="15" t="s">
        <v>127</v>
      </c>
    </row>
    <row r="472" spans="1:65" s="2" customFormat="1" ht="16.5" customHeight="1">
      <c r="A472" s="32"/>
      <c r="B472" s="33"/>
      <c r="C472" s="213" t="s">
        <v>839</v>
      </c>
      <c r="D472" s="213" t="s">
        <v>342</v>
      </c>
      <c r="E472" s="214" t="s">
        <v>840</v>
      </c>
      <c r="F472" s="215" t="s">
        <v>841</v>
      </c>
      <c r="G472" s="216" t="s">
        <v>197</v>
      </c>
      <c r="H472" s="217">
        <v>1</v>
      </c>
      <c r="I472" s="218"/>
      <c r="J472" s="219">
        <f>ROUND(I472*H472,2)</f>
        <v>0</v>
      </c>
      <c r="K472" s="215" t="s">
        <v>125</v>
      </c>
      <c r="L472" s="220"/>
      <c r="M472" s="221" t="s">
        <v>1</v>
      </c>
      <c r="N472" s="222" t="s">
        <v>43</v>
      </c>
      <c r="O472" s="69"/>
      <c r="P472" s="205">
        <f>O472*H472</f>
        <v>0</v>
      </c>
      <c r="Q472" s="205">
        <v>3.0000000000000001E-3</v>
      </c>
      <c r="R472" s="205">
        <f>Q472*H472</f>
        <v>3.0000000000000001E-3</v>
      </c>
      <c r="S472" s="205">
        <v>0</v>
      </c>
      <c r="T472" s="206">
        <f>S472*H472</f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207" t="s">
        <v>160</v>
      </c>
      <c r="AT472" s="207" t="s">
        <v>342</v>
      </c>
      <c r="AU472" s="207" t="s">
        <v>127</v>
      </c>
      <c r="AY472" s="15" t="s">
        <v>115</v>
      </c>
      <c r="BE472" s="208">
        <f>IF(N472="základní",J472,0)</f>
        <v>0</v>
      </c>
      <c r="BF472" s="208">
        <f>IF(N472="snížená",J472,0)</f>
        <v>0</v>
      </c>
      <c r="BG472" s="208">
        <f>IF(N472="zákl. přenesená",J472,0)</f>
        <v>0</v>
      </c>
      <c r="BH472" s="208">
        <f>IF(N472="sníž. přenesená",J472,0)</f>
        <v>0</v>
      </c>
      <c r="BI472" s="208">
        <f>IF(N472="nulová",J472,0)</f>
        <v>0</v>
      </c>
      <c r="BJ472" s="15" t="s">
        <v>21</v>
      </c>
      <c r="BK472" s="208">
        <f>ROUND(I472*H472,2)</f>
        <v>0</v>
      </c>
      <c r="BL472" s="15" t="s">
        <v>126</v>
      </c>
      <c r="BM472" s="207" t="s">
        <v>842</v>
      </c>
    </row>
    <row r="473" spans="1:65" s="2" customFormat="1" ht="11.25">
      <c r="A473" s="32"/>
      <c r="B473" s="33"/>
      <c r="C473" s="34"/>
      <c r="D473" s="209" t="s">
        <v>129</v>
      </c>
      <c r="E473" s="34"/>
      <c r="F473" s="210" t="s">
        <v>843</v>
      </c>
      <c r="G473" s="34"/>
      <c r="H473" s="34"/>
      <c r="I473" s="108"/>
      <c r="J473" s="34"/>
      <c r="K473" s="34"/>
      <c r="L473" s="37"/>
      <c r="M473" s="211"/>
      <c r="N473" s="212"/>
      <c r="O473" s="69"/>
      <c r="P473" s="69"/>
      <c r="Q473" s="69"/>
      <c r="R473" s="69"/>
      <c r="S473" s="69"/>
      <c r="T473" s="70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T473" s="15" t="s">
        <v>129</v>
      </c>
      <c r="AU473" s="15" t="s">
        <v>127</v>
      </c>
    </row>
    <row r="474" spans="1:65" s="2" customFormat="1" ht="16.5" customHeight="1">
      <c r="A474" s="32"/>
      <c r="B474" s="33"/>
      <c r="C474" s="213" t="s">
        <v>844</v>
      </c>
      <c r="D474" s="213" t="s">
        <v>342</v>
      </c>
      <c r="E474" s="214" t="s">
        <v>845</v>
      </c>
      <c r="F474" s="215" t="s">
        <v>846</v>
      </c>
      <c r="G474" s="216" t="s">
        <v>197</v>
      </c>
      <c r="H474" s="217">
        <v>1</v>
      </c>
      <c r="I474" s="218"/>
      <c r="J474" s="219">
        <f>ROUND(I474*H474,2)</f>
        <v>0</v>
      </c>
      <c r="K474" s="215" t="s">
        <v>125</v>
      </c>
      <c r="L474" s="220"/>
      <c r="M474" s="221" t="s">
        <v>1</v>
      </c>
      <c r="N474" s="222" t="s">
        <v>43</v>
      </c>
      <c r="O474" s="69"/>
      <c r="P474" s="205">
        <f>O474*H474</f>
        <v>0</v>
      </c>
      <c r="Q474" s="205">
        <v>1E-4</v>
      </c>
      <c r="R474" s="205">
        <f>Q474*H474</f>
        <v>1E-4</v>
      </c>
      <c r="S474" s="205">
        <v>0</v>
      </c>
      <c r="T474" s="206">
        <f>S474*H474</f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207" t="s">
        <v>160</v>
      </c>
      <c r="AT474" s="207" t="s">
        <v>342</v>
      </c>
      <c r="AU474" s="207" t="s">
        <v>127</v>
      </c>
      <c r="AY474" s="15" t="s">
        <v>115</v>
      </c>
      <c r="BE474" s="208">
        <f>IF(N474="základní",J474,0)</f>
        <v>0</v>
      </c>
      <c r="BF474" s="208">
        <f>IF(N474="snížená",J474,0)</f>
        <v>0</v>
      </c>
      <c r="BG474" s="208">
        <f>IF(N474="zákl. přenesená",J474,0)</f>
        <v>0</v>
      </c>
      <c r="BH474" s="208">
        <f>IF(N474="sníž. přenesená",J474,0)</f>
        <v>0</v>
      </c>
      <c r="BI474" s="208">
        <f>IF(N474="nulová",J474,0)</f>
        <v>0</v>
      </c>
      <c r="BJ474" s="15" t="s">
        <v>21</v>
      </c>
      <c r="BK474" s="208">
        <f>ROUND(I474*H474,2)</f>
        <v>0</v>
      </c>
      <c r="BL474" s="15" t="s">
        <v>126</v>
      </c>
      <c r="BM474" s="207" t="s">
        <v>847</v>
      </c>
    </row>
    <row r="475" spans="1:65" s="2" customFormat="1" ht="11.25">
      <c r="A475" s="32"/>
      <c r="B475" s="33"/>
      <c r="C475" s="34"/>
      <c r="D475" s="209" t="s">
        <v>129</v>
      </c>
      <c r="E475" s="34"/>
      <c r="F475" s="210" t="s">
        <v>846</v>
      </c>
      <c r="G475" s="34"/>
      <c r="H475" s="34"/>
      <c r="I475" s="108"/>
      <c r="J475" s="34"/>
      <c r="K475" s="34"/>
      <c r="L475" s="37"/>
      <c r="M475" s="211"/>
      <c r="N475" s="212"/>
      <c r="O475" s="69"/>
      <c r="P475" s="69"/>
      <c r="Q475" s="69"/>
      <c r="R475" s="69"/>
      <c r="S475" s="69"/>
      <c r="T475" s="70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T475" s="15" t="s">
        <v>129</v>
      </c>
      <c r="AU475" s="15" t="s">
        <v>127</v>
      </c>
    </row>
    <row r="476" spans="1:65" s="2" customFormat="1" ht="16.5" customHeight="1">
      <c r="A476" s="32"/>
      <c r="B476" s="33"/>
      <c r="C476" s="213" t="s">
        <v>848</v>
      </c>
      <c r="D476" s="213" t="s">
        <v>342</v>
      </c>
      <c r="E476" s="214" t="s">
        <v>849</v>
      </c>
      <c r="F476" s="215" t="s">
        <v>850</v>
      </c>
      <c r="G476" s="216" t="s">
        <v>197</v>
      </c>
      <c r="H476" s="217">
        <v>1</v>
      </c>
      <c r="I476" s="218"/>
      <c r="J476" s="219">
        <f>ROUND(I476*H476,2)</f>
        <v>0</v>
      </c>
      <c r="K476" s="215" t="s">
        <v>125</v>
      </c>
      <c r="L476" s="220"/>
      <c r="M476" s="221" t="s">
        <v>1</v>
      </c>
      <c r="N476" s="222" t="s">
        <v>43</v>
      </c>
      <c r="O476" s="69"/>
      <c r="P476" s="205">
        <f>O476*H476</f>
        <v>0</v>
      </c>
      <c r="Q476" s="205">
        <v>3.5E-4</v>
      </c>
      <c r="R476" s="205">
        <f>Q476*H476</f>
        <v>3.5E-4</v>
      </c>
      <c r="S476" s="205">
        <v>0</v>
      </c>
      <c r="T476" s="206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207" t="s">
        <v>160</v>
      </c>
      <c r="AT476" s="207" t="s">
        <v>342</v>
      </c>
      <c r="AU476" s="207" t="s">
        <v>127</v>
      </c>
      <c r="AY476" s="15" t="s">
        <v>115</v>
      </c>
      <c r="BE476" s="208">
        <f>IF(N476="základní",J476,0)</f>
        <v>0</v>
      </c>
      <c r="BF476" s="208">
        <f>IF(N476="snížená",J476,0)</f>
        <v>0</v>
      </c>
      <c r="BG476" s="208">
        <f>IF(N476="zákl. přenesená",J476,0)</f>
        <v>0</v>
      </c>
      <c r="BH476" s="208">
        <f>IF(N476="sníž. přenesená",J476,0)</f>
        <v>0</v>
      </c>
      <c r="BI476" s="208">
        <f>IF(N476="nulová",J476,0)</f>
        <v>0</v>
      </c>
      <c r="BJ476" s="15" t="s">
        <v>21</v>
      </c>
      <c r="BK476" s="208">
        <f>ROUND(I476*H476,2)</f>
        <v>0</v>
      </c>
      <c r="BL476" s="15" t="s">
        <v>126</v>
      </c>
      <c r="BM476" s="207" t="s">
        <v>851</v>
      </c>
    </row>
    <row r="477" spans="1:65" s="2" customFormat="1" ht="11.25">
      <c r="A477" s="32"/>
      <c r="B477" s="33"/>
      <c r="C477" s="34"/>
      <c r="D477" s="209" t="s">
        <v>129</v>
      </c>
      <c r="E477" s="34"/>
      <c r="F477" s="210" t="s">
        <v>850</v>
      </c>
      <c r="G477" s="34"/>
      <c r="H477" s="34"/>
      <c r="I477" s="108"/>
      <c r="J477" s="34"/>
      <c r="K477" s="34"/>
      <c r="L477" s="37"/>
      <c r="M477" s="211"/>
      <c r="N477" s="212"/>
      <c r="O477" s="69"/>
      <c r="P477" s="69"/>
      <c r="Q477" s="69"/>
      <c r="R477" s="69"/>
      <c r="S477" s="69"/>
      <c r="T477" s="70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T477" s="15" t="s">
        <v>129</v>
      </c>
      <c r="AU477" s="15" t="s">
        <v>127</v>
      </c>
    </row>
    <row r="478" spans="1:65" s="2" customFormat="1" ht="21.75" customHeight="1">
      <c r="A478" s="32"/>
      <c r="B478" s="33"/>
      <c r="C478" s="196" t="s">
        <v>852</v>
      </c>
      <c r="D478" s="196" t="s">
        <v>121</v>
      </c>
      <c r="E478" s="197" t="s">
        <v>853</v>
      </c>
      <c r="F478" s="198" t="s">
        <v>854</v>
      </c>
      <c r="G478" s="199" t="s">
        <v>139</v>
      </c>
      <c r="H478" s="200">
        <v>1</v>
      </c>
      <c r="I478" s="201"/>
      <c r="J478" s="202">
        <f>ROUND(I478*H478,2)</f>
        <v>0</v>
      </c>
      <c r="K478" s="198" t="s">
        <v>125</v>
      </c>
      <c r="L478" s="37"/>
      <c r="M478" s="203" t="s">
        <v>1</v>
      </c>
      <c r="N478" s="204" t="s">
        <v>43</v>
      </c>
      <c r="O478" s="69"/>
      <c r="P478" s="205">
        <f>O478*H478</f>
        <v>0</v>
      </c>
      <c r="Q478" s="205">
        <v>1.4999999999999999E-4</v>
      </c>
      <c r="R478" s="205">
        <f>Q478*H478</f>
        <v>1.4999999999999999E-4</v>
      </c>
      <c r="S478" s="205">
        <v>0</v>
      </c>
      <c r="T478" s="206">
        <f>S478*H478</f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207" t="s">
        <v>126</v>
      </c>
      <c r="AT478" s="207" t="s">
        <v>121</v>
      </c>
      <c r="AU478" s="207" t="s">
        <v>127</v>
      </c>
      <c r="AY478" s="15" t="s">
        <v>115</v>
      </c>
      <c r="BE478" s="208">
        <f>IF(N478="základní",J478,0)</f>
        <v>0</v>
      </c>
      <c r="BF478" s="208">
        <f>IF(N478="snížená",J478,0)</f>
        <v>0</v>
      </c>
      <c r="BG478" s="208">
        <f>IF(N478="zákl. přenesená",J478,0)</f>
        <v>0</v>
      </c>
      <c r="BH478" s="208">
        <f>IF(N478="sníž. přenesená",J478,0)</f>
        <v>0</v>
      </c>
      <c r="BI478" s="208">
        <f>IF(N478="nulová",J478,0)</f>
        <v>0</v>
      </c>
      <c r="BJ478" s="15" t="s">
        <v>21</v>
      </c>
      <c r="BK478" s="208">
        <f>ROUND(I478*H478,2)</f>
        <v>0</v>
      </c>
      <c r="BL478" s="15" t="s">
        <v>126</v>
      </c>
      <c r="BM478" s="207" t="s">
        <v>855</v>
      </c>
    </row>
    <row r="479" spans="1:65" s="2" customFormat="1" ht="18">
      <c r="A479" s="32"/>
      <c r="B479" s="33"/>
      <c r="C479" s="34"/>
      <c r="D479" s="209" t="s">
        <v>129</v>
      </c>
      <c r="E479" s="34"/>
      <c r="F479" s="210" t="s">
        <v>856</v>
      </c>
      <c r="G479" s="34"/>
      <c r="H479" s="34"/>
      <c r="I479" s="108"/>
      <c r="J479" s="34"/>
      <c r="K479" s="34"/>
      <c r="L479" s="37"/>
      <c r="M479" s="211"/>
      <c r="N479" s="212"/>
      <c r="O479" s="69"/>
      <c r="P479" s="69"/>
      <c r="Q479" s="69"/>
      <c r="R479" s="69"/>
      <c r="S479" s="69"/>
      <c r="T479" s="70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T479" s="15" t="s">
        <v>129</v>
      </c>
      <c r="AU479" s="15" t="s">
        <v>127</v>
      </c>
    </row>
    <row r="480" spans="1:65" s="2" customFormat="1" ht="21.75" customHeight="1">
      <c r="A480" s="32"/>
      <c r="B480" s="33"/>
      <c r="C480" s="196" t="s">
        <v>857</v>
      </c>
      <c r="D480" s="196" t="s">
        <v>121</v>
      </c>
      <c r="E480" s="197" t="s">
        <v>858</v>
      </c>
      <c r="F480" s="198" t="s">
        <v>859</v>
      </c>
      <c r="G480" s="199" t="s">
        <v>139</v>
      </c>
      <c r="H480" s="200">
        <v>1</v>
      </c>
      <c r="I480" s="201"/>
      <c r="J480" s="202">
        <f>ROUND(I480*H480,2)</f>
        <v>0</v>
      </c>
      <c r="K480" s="198" t="s">
        <v>125</v>
      </c>
      <c r="L480" s="37"/>
      <c r="M480" s="203" t="s">
        <v>1</v>
      </c>
      <c r="N480" s="204" t="s">
        <v>43</v>
      </c>
      <c r="O480" s="69"/>
      <c r="P480" s="205">
        <f>O480*H480</f>
        <v>0</v>
      </c>
      <c r="Q480" s="205">
        <v>2.14E-4</v>
      </c>
      <c r="R480" s="205">
        <f>Q480*H480</f>
        <v>2.14E-4</v>
      </c>
      <c r="S480" s="205">
        <v>0</v>
      </c>
      <c r="T480" s="206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207" t="s">
        <v>126</v>
      </c>
      <c r="AT480" s="207" t="s">
        <v>121</v>
      </c>
      <c r="AU480" s="207" t="s">
        <v>127</v>
      </c>
      <c r="AY480" s="15" t="s">
        <v>115</v>
      </c>
      <c r="BE480" s="208">
        <f>IF(N480="základní",J480,0)</f>
        <v>0</v>
      </c>
      <c r="BF480" s="208">
        <f>IF(N480="snížená",J480,0)</f>
        <v>0</v>
      </c>
      <c r="BG480" s="208">
        <f>IF(N480="zákl. přenesená",J480,0)</f>
        <v>0</v>
      </c>
      <c r="BH480" s="208">
        <f>IF(N480="sníž. přenesená",J480,0)</f>
        <v>0</v>
      </c>
      <c r="BI480" s="208">
        <f>IF(N480="nulová",J480,0)</f>
        <v>0</v>
      </c>
      <c r="BJ480" s="15" t="s">
        <v>21</v>
      </c>
      <c r="BK480" s="208">
        <f>ROUND(I480*H480,2)</f>
        <v>0</v>
      </c>
      <c r="BL480" s="15" t="s">
        <v>126</v>
      </c>
      <c r="BM480" s="207" t="s">
        <v>860</v>
      </c>
    </row>
    <row r="481" spans="1:65" s="2" customFormat="1" ht="18">
      <c r="A481" s="32"/>
      <c r="B481" s="33"/>
      <c r="C481" s="34"/>
      <c r="D481" s="209" t="s">
        <v>129</v>
      </c>
      <c r="E481" s="34"/>
      <c r="F481" s="210" t="s">
        <v>861</v>
      </c>
      <c r="G481" s="34"/>
      <c r="H481" s="34"/>
      <c r="I481" s="108"/>
      <c r="J481" s="34"/>
      <c r="K481" s="34"/>
      <c r="L481" s="37"/>
      <c r="M481" s="211"/>
      <c r="N481" s="212"/>
      <c r="O481" s="69"/>
      <c r="P481" s="69"/>
      <c r="Q481" s="69"/>
      <c r="R481" s="69"/>
      <c r="S481" s="69"/>
      <c r="T481" s="70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T481" s="15" t="s">
        <v>129</v>
      </c>
      <c r="AU481" s="15" t="s">
        <v>127</v>
      </c>
    </row>
    <row r="482" spans="1:65" s="2" customFormat="1" ht="21.75" customHeight="1">
      <c r="A482" s="32"/>
      <c r="B482" s="33"/>
      <c r="C482" s="196" t="s">
        <v>862</v>
      </c>
      <c r="D482" s="196" t="s">
        <v>121</v>
      </c>
      <c r="E482" s="197" t="s">
        <v>863</v>
      </c>
      <c r="F482" s="198" t="s">
        <v>864</v>
      </c>
      <c r="G482" s="199" t="s">
        <v>139</v>
      </c>
      <c r="H482" s="200">
        <v>1</v>
      </c>
      <c r="I482" s="201"/>
      <c r="J482" s="202">
        <f>ROUND(I482*H482,2)</f>
        <v>0</v>
      </c>
      <c r="K482" s="198" t="s">
        <v>125</v>
      </c>
      <c r="L482" s="37"/>
      <c r="M482" s="203" t="s">
        <v>1</v>
      </c>
      <c r="N482" s="204" t="s">
        <v>43</v>
      </c>
      <c r="O482" s="69"/>
      <c r="P482" s="205">
        <f>O482*H482</f>
        <v>0</v>
      </c>
      <c r="Q482" s="205">
        <v>2.0000000000000001E-4</v>
      </c>
      <c r="R482" s="205">
        <f>Q482*H482</f>
        <v>2.0000000000000001E-4</v>
      </c>
      <c r="S482" s="205">
        <v>0</v>
      </c>
      <c r="T482" s="206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207" t="s">
        <v>126</v>
      </c>
      <c r="AT482" s="207" t="s">
        <v>121</v>
      </c>
      <c r="AU482" s="207" t="s">
        <v>127</v>
      </c>
      <c r="AY482" s="15" t="s">
        <v>115</v>
      </c>
      <c r="BE482" s="208">
        <f>IF(N482="základní",J482,0)</f>
        <v>0</v>
      </c>
      <c r="BF482" s="208">
        <f>IF(N482="snížená",J482,0)</f>
        <v>0</v>
      </c>
      <c r="BG482" s="208">
        <f>IF(N482="zákl. přenesená",J482,0)</f>
        <v>0</v>
      </c>
      <c r="BH482" s="208">
        <f>IF(N482="sníž. přenesená",J482,0)</f>
        <v>0</v>
      </c>
      <c r="BI482" s="208">
        <f>IF(N482="nulová",J482,0)</f>
        <v>0</v>
      </c>
      <c r="BJ482" s="15" t="s">
        <v>21</v>
      </c>
      <c r="BK482" s="208">
        <f>ROUND(I482*H482,2)</f>
        <v>0</v>
      </c>
      <c r="BL482" s="15" t="s">
        <v>126</v>
      </c>
      <c r="BM482" s="207" t="s">
        <v>865</v>
      </c>
    </row>
    <row r="483" spans="1:65" s="2" customFormat="1" ht="18">
      <c r="A483" s="32"/>
      <c r="B483" s="33"/>
      <c r="C483" s="34"/>
      <c r="D483" s="209" t="s">
        <v>129</v>
      </c>
      <c r="E483" s="34"/>
      <c r="F483" s="210" t="s">
        <v>866</v>
      </c>
      <c r="G483" s="34"/>
      <c r="H483" s="34"/>
      <c r="I483" s="108"/>
      <c r="J483" s="34"/>
      <c r="K483" s="34"/>
      <c r="L483" s="37"/>
      <c r="M483" s="211"/>
      <c r="N483" s="212"/>
      <c r="O483" s="69"/>
      <c r="P483" s="69"/>
      <c r="Q483" s="69"/>
      <c r="R483" s="69"/>
      <c r="S483" s="69"/>
      <c r="T483" s="70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T483" s="15" t="s">
        <v>129</v>
      </c>
      <c r="AU483" s="15" t="s">
        <v>127</v>
      </c>
    </row>
    <row r="484" spans="1:65" s="2" customFormat="1" ht="21.75" customHeight="1">
      <c r="A484" s="32"/>
      <c r="B484" s="33"/>
      <c r="C484" s="196" t="s">
        <v>867</v>
      </c>
      <c r="D484" s="196" t="s">
        <v>121</v>
      </c>
      <c r="E484" s="197" t="s">
        <v>868</v>
      </c>
      <c r="F484" s="198" t="s">
        <v>869</v>
      </c>
      <c r="G484" s="199" t="s">
        <v>139</v>
      </c>
      <c r="H484" s="200">
        <v>1</v>
      </c>
      <c r="I484" s="201"/>
      <c r="J484" s="202">
        <f>ROUND(I484*H484,2)</f>
        <v>0</v>
      </c>
      <c r="K484" s="198" t="s">
        <v>125</v>
      </c>
      <c r="L484" s="37"/>
      <c r="M484" s="203" t="s">
        <v>1</v>
      </c>
      <c r="N484" s="204" t="s">
        <v>43</v>
      </c>
      <c r="O484" s="69"/>
      <c r="P484" s="205">
        <f>O484*H484</f>
        <v>0</v>
      </c>
      <c r="Q484" s="205">
        <v>3.2499999999999999E-4</v>
      </c>
      <c r="R484" s="205">
        <f>Q484*H484</f>
        <v>3.2499999999999999E-4</v>
      </c>
      <c r="S484" s="205">
        <v>0</v>
      </c>
      <c r="T484" s="206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207" t="s">
        <v>126</v>
      </c>
      <c r="AT484" s="207" t="s">
        <v>121</v>
      </c>
      <c r="AU484" s="207" t="s">
        <v>127</v>
      </c>
      <c r="AY484" s="15" t="s">
        <v>115</v>
      </c>
      <c r="BE484" s="208">
        <f>IF(N484="základní",J484,0)</f>
        <v>0</v>
      </c>
      <c r="BF484" s="208">
        <f>IF(N484="snížená",J484,0)</f>
        <v>0</v>
      </c>
      <c r="BG484" s="208">
        <f>IF(N484="zákl. přenesená",J484,0)</f>
        <v>0</v>
      </c>
      <c r="BH484" s="208">
        <f>IF(N484="sníž. přenesená",J484,0)</f>
        <v>0</v>
      </c>
      <c r="BI484" s="208">
        <f>IF(N484="nulová",J484,0)</f>
        <v>0</v>
      </c>
      <c r="BJ484" s="15" t="s">
        <v>21</v>
      </c>
      <c r="BK484" s="208">
        <f>ROUND(I484*H484,2)</f>
        <v>0</v>
      </c>
      <c r="BL484" s="15" t="s">
        <v>126</v>
      </c>
      <c r="BM484" s="207" t="s">
        <v>870</v>
      </c>
    </row>
    <row r="485" spans="1:65" s="2" customFormat="1" ht="18">
      <c r="A485" s="32"/>
      <c r="B485" s="33"/>
      <c r="C485" s="34"/>
      <c r="D485" s="209" t="s">
        <v>129</v>
      </c>
      <c r="E485" s="34"/>
      <c r="F485" s="210" t="s">
        <v>871</v>
      </c>
      <c r="G485" s="34"/>
      <c r="H485" s="34"/>
      <c r="I485" s="108"/>
      <c r="J485" s="34"/>
      <c r="K485" s="34"/>
      <c r="L485" s="37"/>
      <c r="M485" s="211"/>
      <c r="N485" s="212"/>
      <c r="O485" s="69"/>
      <c r="P485" s="69"/>
      <c r="Q485" s="69"/>
      <c r="R485" s="69"/>
      <c r="S485" s="69"/>
      <c r="T485" s="70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T485" s="15" t="s">
        <v>129</v>
      </c>
      <c r="AU485" s="15" t="s">
        <v>127</v>
      </c>
    </row>
    <row r="486" spans="1:65" s="2" customFormat="1" ht="21.75" customHeight="1">
      <c r="A486" s="32"/>
      <c r="B486" s="33"/>
      <c r="C486" s="196" t="s">
        <v>872</v>
      </c>
      <c r="D486" s="196" t="s">
        <v>121</v>
      </c>
      <c r="E486" s="197" t="s">
        <v>873</v>
      </c>
      <c r="F486" s="198" t="s">
        <v>874</v>
      </c>
      <c r="G486" s="199" t="s">
        <v>139</v>
      </c>
      <c r="H486" s="200">
        <v>1</v>
      </c>
      <c r="I486" s="201"/>
      <c r="J486" s="202">
        <f>ROUND(I486*H486,2)</f>
        <v>0</v>
      </c>
      <c r="K486" s="198" t="s">
        <v>125</v>
      </c>
      <c r="L486" s="37"/>
      <c r="M486" s="203" t="s">
        <v>1</v>
      </c>
      <c r="N486" s="204" t="s">
        <v>43</v>
      </c>
      <c r="O486" s="69"/>
      <c r="P486" s="205">
        <f>O486*H486</f>
        <v>0</v>
      </c>
      <c r="Q486" s="205">
        <v>2.0000000000000001E-4</v>
      </c>
      <c r="R486" s="205">
        <f>Q486*H486</f>
        <v>2.0000000000000001E-4</v>
      </c>
      <c r="S486" s="205">
        <v>0</v>
      </c>
      <c r="T486" s="206">
        <f>S486*H486</f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207" t="s">
        <v>126</v>
      </c>
      <c r="AT486" s="207" t="s">
        <v>121</v>
      </c>
      <c r="AU486" s="207" t="s">
        <v>127</v>
      </c>
      <c r="AY486" s="15" t="s">
        <v>115</v>
      </c>
      <c r="BE486" s="208">
        <f>IF(N486="základní",J486,0)</f>
        <v>0</v>
      </c>
      <c r="BF486" s="208">
        <f>IF(N486="snížená",J486,0)</f>
        <v>0</v>
      </c>
      <c r="BG486" s="208">
        <f>IF(N486="zákl. přenesená",J486,0)</f>
        <v>0</v>
      </c>
      <c r="BH486" s="208">
        <f>IF(N486="sníž. přenesená",J486,0)</f>
        <v>0</v>
      </c>
      <c r="BI486" s="208">
        <f>IF(N486="nulová",J486,0)</f>
        <v>0</v>
      </c>
      <c r="BJ486" s="15" t="s">
        <v>21</v>
      </c>
      <c r="BK486" s="208">
        <f>ROUND(I486*H486,2)</f>
        <v>0</v>
      </c>
      <c r="BL486" s="15" t="s">
        <v>126</v>
      </c>
      <c r="BM486" s="207" t="s">
        <v>875</v>
      </c>
    </row>
    <row r="487" spans="1:65" s="2" customFormat="1" ht="18">
      <c r="A487" s="32"/>
      <c r="B487" s="33"/>
      <c r="C487" s="34"/>
      <c r="D487" s="209" t="s">
        <v>129</v>
      </c>
      <c r="E487" s="34"/>
      <c r="F487" s="210" t="s">
        <v>876</v>
      </c>
      <c r="G487" s="34"/>
      <c r="H487" s="34"/>
      <c r="I487" s="108"/>
      <c r="J487" s="34"/>
      <c r="K487" s="34"/>
      <c r="L487" s="37"/>
      <c r="M487" s="211"/>
      <c r="N487" s="212"/>
      <c r="O487" s="69"/>
      <c r="P487" s="69"/>
      <c r="Q487" s="69"/>
      <c r="R487" s="69"/>
      <c r="S487" s="69"/>
      <c r="T487" s="70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T487" s="15" t="s">
        <v>129</v>
      </c>
      <c r="AU487" s="15" t="s">
        <v>127</v>
      </c>
    </row>
    <row r="488" spans="1:65" s="2" customFormat="1" ht="21.75" customHeight="1">
      <c r="A488" s="32"/>
      <c r="B488" s="33"/>
      <c r="C488" s="196" t="s">
        <v>877</v>
      </c>
      <c r="D488" s="196" t="s">
        <v>121</v>
      </c>
      <c r="E488" s="197" t="s">
        <v>878</v>
      </c>
      <c r="F488" s="198" t="s">
        <v>879</v>
      </c>
      <c r="G488" s="199" t="s">
        <v>139</v>
      </c>
      <c r="H488" s="200">
        <v>1</v>
      </c>
      <c r="I488" s="201"/>
      <c r="J488" s="202">
        <f>ROUND(I488*H488,2)</f>
        <v>0</v>
      </c>
      <c r="K488" s="198" t="s">
        <v>125</v>
      </c>
      <c r="L488" s="37"/>
      <c r="M488" s="203" t="s">
        <v>1</v>
      </c>
      <c r="N488" s="204" t="s">
        <v>43</v>
      </c>
      <c r="O488" s="69"/>
      <c r="P488" s="205">
        <f>O488*H488</f>
        <v>0</v>
      </c>
      <c r="Q488" s="205">
        <v>6.7199999999999994E-5</v>
      </c>
      <c r="R488" s="205">
        <f>Q488*H488</f>
        <v>6.7199999999999994E-5</v>
      </c>
      <c r="S488" s="205">
        <v>0</v>
      </c>
      <c r="T488" s="206">
        <f>S488*H488</f>
        <v>0</v>
      </c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R488" s="207" t="s">
        <v>126</v>
      </c>
      <c r="AT488" s="207" t="s">
        <v>121</v>
      </c>
      <c r="AU488" s="207" t="s">
        <v>127</v>
      </c>
      <c r="AY488" s="15" t="s">
        <v>115</v>
      </c>
      <c r="BE488" s="208">
        <f>IF(N488="základní",J488,0)</f>
        <v>0</v>
      </c>
      <c r="BF488" s="208">
        <f>IF(N488="snížená",J488,0)</f>
        <v>0</v>
      </c>
      <c r="BG488" s="208">
        <f>IF(N488="zákl. přenesená",J488,0)</f>
        <v>0</v>
      </c>
      <c r="BH488" s="208">
        <f>IF(N488="sníž. přenesená",J488,0)</f>
        <v>0</v>
      </c>
      <c r="BI488" s="208">
        <f>IF(N488="nulová",J488,0)</f>
        <v>0</v>
      </c>
      <c r="BJ488" s="15" t="s">
        <v>21</v>
      </c>
      <c r="BK488" s="208">
        <f>ROUND(I488*H488,2)</f>
        <v>0</v>
      </c>
      <c r="BL488" s="15" t="s">
        <v>126</v>
      </c>
      <c r="BM488" s="207" t="s">
        <v>880</v>
      </c>
    </row>
    <row r="489" spans="1:65" s="2" customFormat="1" ht="18">
      <c r="A489" s="32"/>
      <c r="B489" s="33"/>
      <c r="C489" s="34"/>
      <c r="D489" s="209" t="s">
        <v>129</v>
      </c>
      <c r="E489" s="34"/>
      <c r="F489" s="210" t="s">
        <v>881</v>
      </c>
      <c r="G489" s="34"/>
      <c r="H489" s="34"/>
      <c r="I489" s="108"/>
      <c r="J489" s="34"/>
      <c r="K489" s="34"/>
      <c r="L489" s="37"/>
      <c r="M489" s="211"/>
      <c r="N489" s="212"/>
      <c r="O489" s="69"/>
      <c r="P489" s="69"/>
      <c r="Q489" s="69"/>
      <c r="R489" s="69"/>
      <c r="S489" s="69"/>
      <c r="T489" s="70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T489" s="15" t="s">
        <v>129</v>
      </c>
      <c r="AU489" s="15" t="s">
        <v>127</v>
      </c>
    </row>
    <row r="490" spans="1:65" s="2" customFormat="1" ht="21.75" customHeight="1">
      <c r="A490" s="32"/>
      <c r="B490" s="33"/>
      <c r="C490" s="196" t="s">
        <v>882</v>
      </c>
      <c r="D490" s="196" t="s">
        <v>121</v>
      </c>
      <c r="E490" s="197" t="s">
        <v>883</v>
      </c>
      <c r="F490" s="198" t="s">
        <v>884</v>
      </c>
      <c r="G490" s="199" t="s">
        <v>139</v>
      </c>
      <c r="H490" s="200">
        <v>1</v>
      </c>
      <c r="I490" s="201"/>
      <c r="J490" s="202">
        <f>ROUND(I490*H490,2)</f>
        <v>0</v>
      </c>
      <c r="K490" s="198" t="s">
        <v>125</v>
      </c>
      <c r="L490" s="37"/>
      <c r="M490" s="203" t="s">
        <v>1</v>
      </c>
      <c r="N490" s="204" t="s">
        <v>43</v>
      </c>
      <c r="O490" s="69"/>
      <c r="P490" s="205">
        <f>O490*H490</f>
        <v>0</v>
      </c>
      <c r="Q490" s="205">
        <v>4.0000000000000002E-4</v>
      </c>
      <c r="R490" s="205">
        <f>Q490*H490</f>
        <v>4.0000000000000002E-4</v>
      </c>
      <c r="S490" s="205">
        <v>0</v>
      </c>
      <c r="T490" s="206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207" t="s">
        <v>126</v>
      </c>
      <c r="AT490" s="207" t="s">
        <v>121</v>
      </c>
      <c r="AU490" s="207" t="s">
        <v>127</v>
      </c>
      <c r="AY490" s="15" t="s">
        <v>115</v>
      </c>
      <c r="BE490" s="208">
        <f>IF(N490="základní",J490,0)</f>
        <v>0</v>
      </c>
      <c r="BF490" s="208">
        <f>IF(N490="snížená",J490,0)</f>
        <v>0</v>
      </c>
      <c r="BG490" s="208">
        <f>IF(N490="zákl. přenesená",J490,0)</f>
        <v>0</v>
      </c>
      <c r="BH490" s="208">
        <f>IF(N490="sníž. přenesená",J490,0)</f>
        <v>0</v>
      </c>
      <c r="BI490" s="208">
        <f>IF(N490="nulová",J490,0)</f>
        <v>0</v>
      </c>
      <c r="BJ490" s="15" t="s">
        <v>21</v>
      </c>
      <c r="BK490" s="208">
        <f>ROUND(I490*H490,2)</f>
        <v>0</v>
      </c>
      <c r="BL490" s="15" t="s">
        <v>126</v>
      </c>
      <c r="BM490" s="207" t="s">
        <v>885</v>
      </c>
    </row>
    <row r="491" spans="1:65" s="2" customFormat="1" ht="18">
      <c r="A491" s="32"/>
      <c r="B491" s="33"/>
      <c r="C491" s="34"/>
      <c r="D491" s="209" t="s">
        <v>129</v>
      </c>
      <c r="E491" s="34"/>
      <c r="F491" s="210" t="s">
        <v>886</v>
      </c>
      <c r="G491" s="34"/>
      <c r="H491" s="34"/>
      <c r="I491" s="108"/>
      <c r="J491" s="34"/>
      <c r="K491" s="34"/>
      <c r="L491" s="37"/>
      <c r="M491" s="211"/>
      <c r="N491" s="212"/>
      <c r="O491" s="69"/>
      <c r="P491" s="69"/>
      <c r="Q491" s="69"/>
      <c r="R491" s="69"/>
      <c r="S491" s="69"/>
      <c r="T491" s="70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T491" s="15" t="s">
        <v>129</v>
      </c>
      <c r="AU491" s="15" t="s">
        <v>127</v>
      </c>
    </row>
    <row r="492" spans="1:65" s="2" customFormat="1" ht="21.75" customHeight="1">
      <c r="A492" s="32"/>
      <c r="B492" s="33"/>
      <c r="C492" s="196" t="s">
        <v>887</v>
      </c>
      <c r="D492" s="196" t="s">
        <v>121</v>
      </c>
      <c r="E492" s="197" t="s">
        <v>888</v>
      </c>
      <c r="F492" s="198" t="s">
        <v>889</v>
      </c>
      <c r="G492" s="199" t="s">
        <v>139</v>
      </c>
      <c r="H492" s="200">
        <v>1</v>
      </c>
      <c r="I492" s="201"/>
      <c r="J492" s="202">
        <f>ROUND(I492*H492,2)</f>
        <v>0</v>
      </c>
      <c r="K492" s="198" t="s">
        <v>125</v>
      </c>
      <c r="L492" s="37"/>
      <c r="M492" s="203" t="s">
        <v>1</v>
      </c>
      <c r="N492" s="204" t="s">
        <v>43</v>
      </c>
      <c r="O492" s="69"/>
      <c r="P492" s="205">
        <f>O492*H492</f>
        <v>0</v>
      </c>
      <c r="Q492" s="205">
        <v>6.4999999999999997E-4</v>
      </c>
      <c r="R492" s="205">
        <f>Q492*H492</f>
        <v>6.4999999999999997E-4</v>
      </c>
      <c r="S492" s="205">
        <v>0</v>
      </c>
      <c r="T492" s="206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207" t="s">
        <v>126</v>
      </c>
      <c r="AT492" s="207" t="s">
        <v>121</v>
      </c>
      <c r="AU492" s="207" t="s">
        <v>127</v>
      </c>
      <c r="AY492" s="15" t="s">
        <v>115</v>
      </c>
      <c r="BE492" s="208">
        <f>IF(N492="základní",J492,0)</f>
        <v>0</v>
      </c>
      <c r="BF492" s="208">
        <f>IF(N492="snížená",J492,0)</f>
        <v>0</v>
      </c>
      <c r="BG492" s="208">
        <f>IF(N492="zákl. přenesená",J492,0)</f>
        <v>0</v>
      </c>
      <c r="BH492" s="208">
        <f>IF(N492="sníž. přenesená",J492,0)</f>
        <v>0</v>
      </c>
      <c r="BI492" s="208">
        <f>IF(N492="nulová",J492,0)</f>
        <v>0</v>
      </c>
      <c r="BJ492" s="15" t="s">
        <v>21</v>
      </c>
      <c r="BK492" s="208">
        <f>ROUND(I492*H492,2)</f>
        <v>0</v>
      </c>
      <c r="BL492" s="15" t="s">
        <v>126</v>
      </c>
      <c r="BM492" s="207" t="s">
        <v>890</v>
      </c>
    </row>
    <row r="493" spans="1:65" s="2" customFormat="1" ht="18">
      <c r="A493" s="32"/>
      <c r="B493" s="33"/>
      <c r="C493" s="34"/>
      <c r="D493" s="209" t="s">
        <v>129</v>
      </c>
      <c r="E493" s="34"/>
      <c r="F493" s="210" t="s">
        <v>891</v>
      </c>
      <c r="G493" s="34"/>
      <c r="H493" s="34"/>
      <c r="I493" s="108"/>
      <c r="J493" s="34"/>
      <c r="K493" s="34"/>
      <c r="L493" s="37"/>
      <c r="M493" s="211"/>
      <c r="N493" s="212"/>
      <c r="O493" s="69"/>
      <c r="P493" s="69"/>
      <c r="Q493" s="69"/>
      <c r="R493" s="69"/>
      <c r="S493" s="69"/>
      <c r="T493" s="70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T493" s="15" t="s">
        <v>129</v>
      </c>
      <c r="AU493" s="15" t="s">
        <v>127</v>
      </c>
    </row>
    <row r="494" spans="1:65" s="2" customFormat="1" ht="21.75" customHeight="1">
      <c r="A494" s="32"/>
      <c r="B494" s="33"/>
      <c r="C494" s="196" t="s">
        <v>892</v>
      </c>
      <c r="D494" s="196" t="s">
        <v>121</v>
      </c>
      <c r="E494" s="197" t="s">
        <v>893</v>
      </c>
      <c r="F494" s="198" t="s">
        <v>894</v>
      </c>
      <c r="G494" s="199" t="s">
        <v>197</v>
      </c>
      <c r="H494" s="200">
        <v>1</v>
      </c>
      <c r="I494" s="201"/>
      <c r="J494" s="202">
        <f>ROUND(I494*H494,2)</f>
        <v>0</v>
      </c>
      <c r="K494" s="198" t="s">
        <v>125</v>
      </c>
      <c r="L494" s="37"/>
      <c r="M494" s="203" t="s">
        <v>1</v>
      </c>
      <c r="N494" s="204" t="s">
        <v>43</v>
      </c>
      <c r="O494" s="69"/>
      <c r="P494" s="205">
        <f>O494*H494</f>
        <v>0</v>
      </c>
      <c r="Q494" s="205">
        <v>0</v>
      </c>
      <c r="R494" s="205">
        <f>Q494*H494</f>
        <v>0</v>
      </c>
      <c r="S494" s="205">
        <v>4.0000000000000001E-3</v>
      </c>
      <c r="T494" s="206">
        <f>S494*H494</f>
        <v>4.0000000000000001E-3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207" t="s">
        <v>126</v>
      </c>
      <c r="AT494" s="207" t="s">
        <v>121</v>
      </c>
      <c r="AU494" s="207" t="s">
        <v>127</v>
      </c>
      <c r="AY494" s="15" t="s">
        <v>115</v>
      </c>
      <c r="BE494" s="208">
        <f>IF(N494="základní",J494,0)</f>
        <v>0</v>
      </c>
      <c r="BF494" s="208">
        <f>IF(N494="snížená",J494,0)</f>
        <v>0</v>
      </c>
      <c r="BG494" s="208">
        <f>IF(N494="zákl. přenesená",J494,0)</f>
        <v>0</v>
      </c>
      <c r="BH494" s="208">
        <f>IF(N494="sníž. přenesená",J494,0)</f>
        <v>0</v>
      </c>
      <c r="BI494" s="208">
        <f>IF(N494="nulová",J494,0)</f>
        <v>0</v>
      </c>
      <c r="BJ494" s="15" t="s">
        <v>21</v>
      </c>
      <c r="BK494" s="208">
        <f>ROUND(I494*H494,2)</f>
        <v>0</v>
      </c>
      <c r="BL494" s="15" t="s">
        <v>126</v>
      </c>
      <c r="BM494" s="207" t="s">
        <v>895</v>
      </c>
    </row>
    <row r="495" spans="1:65" s="2" customFormat="1" ht="27">
      <c r="A495" s="32"/>
      <c r="B495" s="33"/>
      <c r="C495" s="34"/>
      <c r="D495" s="209" t="s">
        <v>129</v>
      </c>
      <c r="E495" s="34"/>
      <c r="F495" s="210" t="s">
        <v>896</v>
      </c>
      <c r="G495" s="34"/>
      <c r="H495" s="34"/>
      <c r="I495" s="108"/>
      <c r="J495" s="34"/>
      <c r="K495" s="34"/>
      <c r="L495" s="37"/>
      <c r="M495" s="233"/>
      <c r="N495" s="234"/>
      <c r="O495" s="235"/>
      <c r="P495" s="235"/>
      <c r="Q495" s="235"/>
      <c r="R495" s="235"/>
      <c r="S495" s="235"/>
      <c r="T495" s="236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T495" s="15" t="s">
        <v>129</v>
      </c>
      <c r="AU495" s="15" t="s">
        <v>127</v>
      </c>
    </row>
    <row r="496" spans="1:65" s="2" customFormat="1" ht="6.95" customHeight="1">
      <c r="A496" s="32"/>
      <c r="B496" s="52"/>
      <c r="C496" s="53"/>
      <c r="D496" s="53"/>
      <c r="E496" s="53"/>
      <c r="F496" s="53"/>
      <c r="G496" s="53"/>
      <c r="H496" s="53"/>
      <c r="I496" s="145"/>
      <c r="J496" s="53"/>
      <c r="K496" s="53"/>
      <c r="L496" s="37"/>
      <c r="M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</row>
  </sheetData>
  <sheetProtection algorithmName="SHA-512" hashValue="W+nH8+2DGm3UuYMtU/UY/CrvsKNZnIejpQCjDiTnDP2wTpdo8/OFcOTZAgy3sMCOjy7861ouVSpFohHkQ+6OQw==" saltValue="L+cEMqAX0wTrFSP1hml10450u4yYVB5m3/NpmwzTScxpnCYaCfoTNXU5tTTR4dvxsIm7RwVzh2F/GyKj91MsIw==" spinCount="100000" sheet="1" objects="1" scenarios="1" formatColumns="0" formatRows="0" autoFilter="0"/>
  <autoFilter ref="C120:K495" xr:uid="{00000000-0009-0000-0000-000001000000}"/>
  <mergeCells count="6">
    <mergeCell ref="L2:V2"/>
    <mergeCell ref="E7:H7"/>
    <mergeCell ref="E16:H16"/>
    <mergeCell ref="E25:H25"/>
    <mergeCell ref="E85:H85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Rekapitulace stavby</vt:lpstr>
      <vt:lpstr>2019-10 - Údržba a opravy...</vt:lpstr>
      <vt:lpstr>'2019-10 - Údržba a opravy...'!Print_Area</vt:lpstr>
      <vt:lpstr>'Rekapitulace stavby'!Print_Area</vt:lpstr>
      <vt:lpstr>'2019-10 - Údržba a opravy...'!Print_Titles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Pokorný Vladan</dc:creator>
  <cp:lastModifiedBy>Poremska</cp:lastModifiedBy>
  <dcterms:created xsi:type="dcterms:W3CDTF">2020-01-22T12:48:24Z</dcterms:created>
  <dcterms:modified xsi:type="dcterms:W3CDTF">2020-01-23T08:46:32Z</dcterms:modified>
</cp:coreProperties>
</file>