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2325"/>
  <workbookPr/>
  <bookViews>
    <workbookView xWindow="65416" yWindow="65416" windowWidth="24240" windowHeight="13140" activeTab="0"/>
  </bookViews>
  <sheets>
    <sheet name="Rekapitulace stavby" sheetId="1" r:id="rId1"/>
    <sheet name="2016-2 - Údržba a opravy ..." sheetId="2" r:id="rId2"/>
  </sheets>
  <definedNames>
    <definedName name="_xlnm._FilterDatabase" localSheetId="1" hidden="1">'2016-2 - Údržba a opravy ...'!$C$120:$K$514</definedName>
    <definedName name="_xlnm.Print_Area" localSheetId="1">'2016-2 - Údržba a opravy ...'!$C$4:$J$76,'2016-2 - Údržba a opravy ...'!$C$82:$J$104,'2016-2 - Údržba a opravy ...'!$C$110:$K$514</definedName>
    <definedName name="_xlnm.Print_Area" localSheetId="0">'Rekapitulace stavby'!$D$4:$AO$76,'Rekapitulace stavby'!$C$82:$AQ$96</definedName>
    <definedName name="_xlnm.Print_Titles" localSheetId="0">'Rekapitulace stavby'!$92:$92</definedName>
    <definedName name="_xlnm.Print_Titles" localSheetId="1">'2016-2 - Údržba a opravy ...'!$120:$120</definedName>
  </definedNames>
  <calcPr calcId="191029"/>
  <extLst/>
</workbook>
</file>

<file path=xl/sharedStrings.xml><?xml version="1.0" encoding="utf-8"?>
<sst xmlns="http://schemas.openxmlformats.org/spreadsheetml/2006/main" count="3952" uniqueCount="933">
  <si>
    <t>Export Komplet</t>
  </si>
  <si>
    <t/>
  </si>
  <si>
    <t>2.0</t>
  </si>
  <si>
    <t>ZAMOK</t>
  </si>
  <si>
    <t>False</t>
  </si>
  <si>
    <t>{bcd327bd-893d-4bf8-a9ee-526a61ad0c06}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</si>
  <si>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</si>
  <si>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</si>
  <si>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</si>
  <si>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</si>
  <si>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</si>
  <si>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</si>
  <si>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</si>
  <si>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</si>
  <si>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2016-2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</si>
  <si>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</si>
  <si>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</si>
  <si>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Údržba a opravy MK - rámcová smlouva</t>
  </si>
  <si>
    <t>0,1</t>
  </si>
  <si>
    <t>KSO:</t>
  </si>
  <si>
    <t>CC-CZ:</t>
  </si>
  <si>
    <t>1</t>
  </si>
  <si>
    <t>Místo:</t>
  </si>
  <si>
    <t>Nový Bor</t>
  </si>
  <si>
    <t>Datum:</t>
  </si>
  <si>
    <t>10</t>
  </si>
  <si>
    <t>100</t>
  </si>
  <si>
    <t>Zadavatel:</t>
  </si>
  <si>
    <t>IČ:</t>
  </si>
  <si>
    <t xml:space="preserve"> </t>
  </si>
  <si>
    <t>DIČ:</t>
  </si>
  <si>
    <t>Uchazeč:</t>
  </si>
  <si>
    <t>Vyplň údaj</t>
  </si>
  <si>
    <t>Projektant:</t>
  </si>
  <si>
    <t>Zpracovatel:</t>
  </si>
  <si>
    <t>True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</si>
  <si>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</si>
  <si>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</si>
  <si>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</si>
  <si>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</si>
  <si>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</si>
  <si>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</si>
  <si>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</si>
  <si>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</si>
  <si>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</si>
  <si>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</si>
  <si>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</si>
  <si>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</si>
  <si>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</si>
  <si>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</si>
  <si>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</si>
  <si>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</si>
  <si>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</si>
  <si>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</si>
  <si>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</si>
  <si>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</si>
  <si>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</si>
  <si>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</si>
  <si>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</si>
  <si>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</si>
  <si>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</si>
  <si>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</si>
  <si>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</si>
  <si>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</si>
  <si>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</si>
  <si>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</si>
  <si>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</si>
  <si>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</si>
  <si>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</si>
  <si>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</si>
  <si>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</si>
  <si>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</si>
  <si>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</si>
  <si>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</si>
  <si>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</si>
  <si>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</si>
  <si>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</si>
  <si>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</si>
  <si>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IMPORT</t>
  </si>
  <si>
    <t>{00000000-0000-0000-0000-000000000000}</t>
  </si>
  <si>
    <t>/</t>
  </si>
  <si>
    <t>STA</t>
  </si>
  <si>
    <t>###NOINSERT###</t>
  </si>
  <si>
    <t>2</t>
  </si>
  <si>
    <t>KRYCÍ LIST SOUPISU PRACÍ</t>
  </si>
  <si>
    <t>REKAPITULACE ČLENĚNÍ SOUPISU PRACÍ</t>
  </si>
  <si>
    <t>Kód dílu - Popis</t>
  </si>
  <si>
    <t>Cena celkem [CZK]</t>
  </si>
  <si>
    <t>Náklady ze soupisu prací</t>
  </si>
  <si>
    <t>-1</t>
  </si>
  <si>
    <t>HSV -  Práce a dodávky HSV</t>
  </si>
  <si>
    <t xml:space="preserve">    1 - Zemní práce</t>
  </si>
  <si>
    <t xml:space="preserve">    5 -  Komunikace</t>
  </si>
  <si>
    <t xml:space="preserve">      50 -  Letmá výsprava - kapitola t</t>
  </si>
  <si>
    <t xml:space="preserve">      50_1 -  Bodová výsprava - kapitola u</t>
  </si>
  <si>
    <t xml:space="preserve">      50_2 -  Celoplošná výsprava - kapitola v</t>
  </si>
  <si>
    <t xml:space="preserve">      50_3 -  Oprava a výměna uličních vpustí a žlabů - kapitola w</t>
  </si>
  <si>
    <t xml:space="preserve">      50_4 -  Oprava chodníků - kapitola x</t>
  </si>
  <si>
    <t xml:space="preserve">      50_5 -  Dopravní značení - kapitola 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</si>
  <si>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</si>
  <si>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</si>
  <si>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</si>
  <si>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</si>
  <si>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</si>
  <si>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</si>
  <si>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</si>
  <si>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</si>
  <si>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</si>
  <si>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</si>
  <si>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</si>
  <si>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</si>
  <si>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</si>
  <si>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</si>
  <si>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 xml:space="preserve"> Práce a dodávky HSV</t>
  </si>
  <si>
    <t>ROZPOCET</t>
  </si>
  <si>
    <t>Zemní práce</t>
  </si>
  <si>
    <t>5</t>
  </si>
  <si>
    <t xml:space="preserve"> Komunikace</t>
  </si>
  <si>
    <t>50</t>
  </si>
  <si>
    <t xml:space="preserve"> Letmá výsprava - kapitola t</t>
  </si>
  <si>
    <t>K</t>
  </si>
  <si>
    <t>572241112</t>
  </si>
  <si>
    <t>Vyspravení výtluků asfaltovým betonem ACO (AB) tl do 60 mm při vyspravované ploše do 10% na 1 km</t>
  </si>
  <si>
    <t>m2</t>
  </si>
  <si>
    <t>4</t>
  </si>
  <si>
    <t>3</t>
  </si>
  <si>
    <t>1158992002</t>
  </si>
  <si>
    <t>PP</t>
  </si>
  <si>
    <t>183</t>
  </si>
  <si>
    <t>572261113</t>
  </si>
  <si>
    <t>Vyspravení výtluků studenou asfaltovou směsí tl do 50 mm při vyspravované ploše do 10% na 1 km</t>
  </si>
  <si>
    <t>CS ÚRS 2018 02</t>
  </si>
  <si>
    <t>1482877952</t>
  </si>
  <si>
    <t>Vyspravení výtluků materiálem na bázi asfaltu s řezáním, vysekáním, očištěním, zaplněním směsí a zhutněním asfaltovou směsí aplikovanou za studena při vyspravované ploše na 1 km komunikace do 10 % tl. přes 40 do 50 mm</t>
  </si>
  <si>
    <t>50_1</t>
  </si>
  <si>
    <t xml:space="preserve"> Bodová výsprava - kapitola u</t>
  </si>
  <si>
    <t>919735111</t>
  </si>
  <si>
    <t>Řezání stávajícího živičného krytu hl do 50 mm</t>
  </si>
  <si>
    <t>m</t>
  </si>
  <si>
    <t>-1567826804</t>
  </si>
  <si>
    <t>919735112</t>
  </si>
  <si>
    <t>Řezání stávajícího živičného krytu hl do 100 mm</t>
  </si>
  <si>
    <t>827358673</t>
  </si>
  <si>
    <t>113154263</t>
  </si>
  <si>
    <t>Frézování živičného krytu tl 50 mm pruh š 2 m pl do 1000 m2 s překážkami v trase</t>
  </si>
  <si>
    <t>-535360110</t>
  </si>
  <si>
    <t>113154264</t>
  </si>
  <si>
    <t>Frézování živičného krytu tl 100 mm pruh š 2 m pl do 1000 m2 s překážkami v trase</t>
  </si>
  <si>
    <t>-767796902</t>
  </si>
  <si>
    <t>6</t>
  </si>
  <si>
    <t>938909311</t>
  </si>
  <si>
    <t>Odstranění bláta a hlinitého nánosu z povrchu podkladu nebo krytu betonového nebo živičného</t>
  </si>
  <si>
    <t>2023571461</t>
  </si>
  <si>
    <t>Odstranění bláta, prachu nebo hlinitého nánosu z povrchu podkladu nebo krytu s odklizením na hromady na vzdálenost do 20 m betonového nebo živičného</t>
  </si>
  <si>
    <t>7</t>
  </si>
  <si>
    <t>113107141</t>
  </si>
  <si>
    <t>Odstranění podkladu pl do 50 m2 živičných tl 50 mm</t>
  </si>
  <si>
    <t>314732243</t>
  </si>
  <si>
    <t>188</t>
  </si>
  <si>
    <t>113107142</t>
  </si>
  <si>
    <t>Odstranění podkladu živičného tl 100 mm ručně</t>
  </si>
  <si>
    <t>CS ÚRS 2019 01</t>
  </si>
  <si>
    <t>-1999111305</t>
  </si>
  <si>
    <t>Odstranění podkladů nebo krytů ručně s přemístěním hmot na skládku na vzdálenost do 3 m nebo s naložením na dopravní prostředek živičných, o tl. vrstvy přes 50 do 100 mm</t>
  </si>
  <si>
    <t>189</t>
  </si>
  <si>
    <t>113107130</t>
  </si>
  <si>
    <t>Odstranění podkladu z betonu prostého tl 100 mm ručně</t>
  </si>
  <si>
    <t>200227550</t>
  </si>
  <si>
    <t>Odstranění podkladů nebo krytů ručně s přemístěním hmot na skládku na vzdálenost do 3 m nebo s naložením na dopravní prostředek z betonu prostého, o tl. vrstvy do 100 mm</t>
  </si>
  <si>
    <t>190</t>
  </si>
  <si>
    <t>113107135</t>
  </si>
  <si>
    <t>Odstranění podkladu z betonu vyztuženého sítěmi tl 100 mm ručně</t>
  </si>
  <si>
    <t>-841624070</t>
  </si>
  <si>
    <t>Odstranění podkladů nebo krytů ručně s přemístěním hmot na skládku na vzdálenost do 3 m nebo s naložením na dopravní prostředek z betonu vyztuženého sítěmi, o tl. vrstvy do 100 mm</t>
  </si>
  <si>
    <t>8</t>
  </si>
  <si>
    <t>997221571</t>
  </si>
  <si>
    <t>Vodorovná doprava vybouraných hmot do 1 km</t>
  </si>
  <si>
    <t>t</t>
  </si>
  <si>
    <t>1329283208</t>
  </si>
  <si>
    <t>9</t>
  </si>
  <si>
    <t>997221579</t>
  </si>
  <si>
    <t>Příplatek ZKD 1 km u vodorovné dopravy vybouraných hmot</t>
  </si>
  <si>
    <t>-1166384395</t>
  </si>
  <si>
    <t>997221845</t>
  </si>
  <si>
    <t>Poplatek za uložení odpadu z asfaltových povrchů na skládce (skládkovné)</t>
  </si>
  <si>
    <t>195303271</t>
  </si>
  <si>
    <t>11</t>
  </si>
  <si>
    <t>899431111</t>
  </si>
  <si>
    <t>Výšková úprava uličního vstupu nebo vpusti do 200 mm zvýšením krycího hrnce, šoupěte nebo hydrantu</t>
  </si>
  <si>
    <t>kus</t>
  </si>
  <si>
    <t>953567659</t>
  </si>
  <si>
    <t>12</t>
  </si>
  <si>
    <t>919794441</t>
  </si>
  <si>
    <t>Úprava ploch kolem hydrantů, šoupat, poklopů a mříží nebo sloupů v živičných krytech pl do 2 m2</t>
  </si>
  <si>
    <t>-992492427</t>
  </si>
  <si>
    <t>13</t>
  </si>
  <si>
    <t>573231111</t>
  </si>
  <si>
    <t>Postřik živičný spojovací ze silniční emulze v množství do 0,7 kg/m2</t>
  </si>
  <si>
    <t>1622881876</t>
  </si>
  <si>
    <t>16</t>
  </si>
  <si>
    <t>919122121</t>
  </si>
  <si>
    <t>Těsnění spár zálivkou za tepla pro komůrky š 15 mm hl 25 mm s těsnicím profilem</t>
  </si>
  <si>
    <t>-127799781</t>
  </si>
  <si>
    <t>Utěsnění dilatačních spár zálivkou za tepla v cementobetonovém nebo živičném krytu včetně adhezního nátěru s těsnicím profilem pod zálivkou, pro komůrky šířky 15 mm, hloubky 25 mm</t>
  </si>
  <si>
    <t>17</t>
  </si>
  <si>
    <t>572141111</t>
  </si>
  <si>
    <t>Vyrovnání povrchu dosavadních krytů asfaltovým betonem ACO (AB) tl do 40 mm</t>
  </si>
  <si>
    <t>-1831953195</t>
  </si>
  <si>
    <t>18</t>
  </si>
  <si>
    <t>2056643860</t>
  </si>
  <si>
    <t>19</t>
  </si>
  <si>
    <t>577143111</t>
  </si>
  <si>
    <t>Asfaltový beton vrstva obrusná ACO 8 (ABJ) tl 50 mm š do 3 m z nemodifikovaného asfaltu</t>
  </si>
  <si>
    <t>-1137037882</t>
  </si>
  <si>
    <t>998225111</t>
  </si>
  <si>
    <t>Přesun hmot pro pozemní komunikace s krytem z kamene, monolitickým betonovým nebo živičným</t>
  </si>
  <si>
    <t>-1001082164</t>
  </si>
  <si>
    <t>50_2</t>
  </si>
  <si>
    <t xml:space="preserve"> Celoplošná výsprava - kapitola v</t>
  </si>
  <si>
    <t>22</t>
  </si>
  <si>
    <t>406442208</t>
  </si>
  <si>
    <t>23</t>
  </si>
  <si>
    <t>-276517509</t>
  </si>
  <si>
    <t>24</t>
  </si>
  <si>
    <t>-831787533</t>
  </si>
  <si>
    <t>25</t>
  </si>
  <si>
    <t>914773201</t>
  </si>
  <si>
    <t>26</t>
  </si>
  <si>
    <t>122101101</t>
  </si>
  <si>
    <t>Odkopávky a prokopávky nezapažené v hornině tř. 1 a 2 objem do 100 m3</t>
  </si>
  <si>
    <t>m3</t>
  </si>
  <si>
    <t>CS ÚRS 2015 01</t>
  </si>
  <si>
    <t>2118706058</t>
  </si>
  <si>
    <t>Odkopávky a prokopávky nezapažené s přehozením výkopku na vzdálenost do 3 m nebo s naložením na dopravní prostředek v horninách tř. 1 a 2 do 100 m3</t>
  </si>
  <si>
    <t>27</t>
  </si>
  <si>
    <t>122201101</t>
  </si>
  <si>
    <t>Odkopávky a prokopávky nezapažené v hornině tř. 3 objem do 100 m3</t>
  </si>
  <si>
    <t>314335244</t>
  </si>
  <si>
    <t>Odkopávky a prokopávky nezapažené s přehozením výkopku na vzdálenost do 3 m nebo s naložením na dopravní prostředek v hornině tř. 3 do 100 m3</t>
  </si>
  <si>
    <t>28</t>
  </si>
  <si>
    <t>122201109</t>
  </si>
  <si>
    <t>Příplatek za lepivost u odkopávek v hornině tř. 1 až 3</t>
  </si>
  <si>
    <t>1630148223</t>
  </si>
  <si>
    <t>Odkopávky a prokopávky nezapažené s přehozením výkopku na vzdálenost do 3 m nebo s naložením na dopravní prostředek v hornině tř. 3 Příplatek k cenám za lepivost horniny tř. 3</t>
  </si>
  <si>
    <t>29</t>
  </si>
  <si>
    <t>122301101</t>
  </si>
  <si>
    <t>Odkopávky a prokopávky nezapažené v hornině tř. 4 objem do 100 m3</t>
  </si>
  <si>
    <t>1300634988</t>
  </si>
  <si>
    <t>Odkopávky a prokopávky nezapažené s přehozením výkopku na vzdálenost do 3 m nebo s naložením na dopravní prostředek v hornině tř. 4 do 100 m3</t>
  </si>
  <si>
    <t>30</t>
  </si>
  <si>
    <t>122301109</t>
  </si>
  <si>
    <t>Příplatek za lepivost u odkopávek nezapažených v hornině tř. 4</t>
  </si>
  <si>
    <t>361429234</t>
  </si>
  <si>
    <t>Odkopávky a prokopávky nezapažené s přehozením výkopku na vzdálenost do 3 m nebo s naložením na dopravní prostředek v hornině tř. 4 Příplatek k cenám za lepivost horniny tř. 4</t>
  </si>
  <si>
    <t>31</t>
  </si>
  <si>
    <t>-1766302178</t>
  </si>
  <si>
    <t>32</t>
  </si>
  <si>
    <t>-1991831631</t>
  </si>
  <si>
    <t>33</t>
  </si>
  <si>
    <t>-797422712</t>
  </si>
  <si>
    <t>34</t>
  </si>
  <si>
    <t>1735316292</t>
  </si>
  <si>
    <t>35</t>
  </si>
  <si>
    <t>-1443069188</t>
  </si>
  <si>
    <t>36</t>
  </si>
  <si>
    <t>956921732</t>
  </si>
  <si>
    <t>37</t>
  </si>
  <si>
    <t>938909331</t>
  </si>
  <si>
    <t>Čištění vozovek metením ručně podkladu nebo krytu betonového nebo živičného</t>
  </si>
  <si>
    <t>-788760633</t>
  </si>
  <si>
    <t>Čištění vozovek metením bláta, prachu nebo hlinitého nánosu s odklizením na hromady na vzdálenost do 20 m nebo naložením na dopravní prostředek ručně povrchu podkladu nebo krytu betonového nebo živičného</t>
  </si>
  <si>
    <t>38</t>
  </si>
  <si>
    <t>-1129969160</t>
  </si>
  <si>
    <t>40</t>
  </si>
  <si>
    <t>572581111</t>
  </si>
  <si>
    <t>Vyspravení trhlin živičným polymerovým páskem š 30 mm tl 3 mm</t>
  </si>
  <si>
    <t>-598599765</t>
  </si>
  <si>
    <t>Vyspravení trhlin dosavadního krytu živičným polymerovým páskem šířky pásku 30 mm tl. 3 mm</t>
  </si>
  <si>
    <t>41</t>
  </si>
  <si>
    <t>497975696</t>
  </si>
  <si>
    <t>42</t>
  </si>
  <si>
    <t>1726513745</t>
  </si>
  <si>
    <t>177</t>
  </si>
  <si>
    <t>565135111</t>
  </si>
  <si>
    <t>Asfaltový beton vrstva podkladní ACP 16 (obalované kamenivo OKS) tl 50 mm š do 3 m</t>
  </si>
  <si>
    <t>1808479024</t>
  </si>
  <si>
    <t>Asfaltový beton vrstva podkladní ACP 16 (obalované kamenivo střednězrnné - OKS) s rozprostřením a zhutněním v pruhu šířky do 3 m, po zhutnění tl. 50 mm</t>
  </si>
  <si>
    <t>43</t>
  </si>
  <si>
    <t>-235960097</t>
  </si>
  <si>
    <t>44</t>
  </si>
  <si>
    <t>577144111</t>
  </si>
  <si>
    <t>Asfaltový beton vrstva obrusná ACO 11 (ABS) tř. I tl 50 mm š do 3 m z nemodifikovaného asfaltu</t>
  </si>
  <si>
    <t>41172457</t>
  </si>
  <si>
    <t>45</t>
  </si>
  <si>
    <t>577144131</t>
  </si>
  <si>
    <t>Asfaltový beton vrstva obrusná ACO 11 (ABS) tř. I tl 50 mm š do 3 m z modifikovaného asfaltu</t>
  </si>
  <si>
    <t>734501059</t>
  </si>
  <si>
    <t>46</t>
  </si>
  <si>
    <t>113201112</t>
  </si>
  <si>
    <t>Vytrhání obrub silničních ležatých</t>
  </si>
  <si>
    <t>-2122318004</t>
  </si>
  <si>
    <t>47</t>
  </si>
  <si>
    <t>979024443</t>
  </si>
  <si>
    <t>Očištění vybouraných obrubníků a krajníků silničních</t>
  </si>
  <si>
    <t>-614235255</t>
  </si>
  <si>
    <t>Očištění vybouraných prvků komunikací od spojovacího materiálu s odklizením a uložením očištěných hmot a spojovacího materiálu na skládku na vzdálenost do 10 m obrubníků a krajníků, vybouraných z jakéhokoliv lože a s jakoukoliv výplní spár silničních</t>
  </si>
  <si>
    <t>48</t>
  </si>
  <si>
    <t>916131113</t>
  </si>
  <si>
    <t>Osazení silničního obrubníku betonového ležatého s boční opěrou do lože z betonu prostého</t>
  </si>
  <si>
    <t>463518343</t>
  </si>
  <si>
    <t>49</t>
  </si>
  <si>
    <t>M</t>
  </si>
  <si>
    <t>592174650</t>
  </si>
  <si>
    <t>obrubník betonový silniční Standard 100x15x25 cm</t>
  </si>
  <si>
    <t>-722421977</t>
  </si>
  <si>
    <t>916241112</t>
  </si>
  <si>
    <t>Osazení obrubníku kamenného ležatého bez boční opěry do lože z betonu prostého</t>
  </si>
  <si>
    <t>1703152979</t>
  </si>
  <si>
    <t>Osazení obrubníku kamenného se zřízením lože, s vyplněním a zatřením spár cementovou maltou ležatého bez boční opěry, do lože z betonu prostého tř. C 12/15</t>
  </si>
  <si>
    <t>52</t>
  </si>
  <si>
    <t>916241113</t>
  </si>
  <si>
    <t>Osazení obrubníku kamenného ležatého s boční opěrou do lože z betonu prostého</t>
  </si>
  <si>
    <t>-1301148351</t>
  </si>
  <si>
    <t>Osazení obrubníku kamenného se zřízením lože, s vyplněním a zatřením spár cementovou maltou ležatého s boční opěrou z betonu prostého tř. C 12/15, do lože z betonu prostého téže značky</t>
  </si>
  <si>
    <t>51</t>
  </si>
  <si>
    <t>916241212</t>
  </si>
  <si>
    <t>Osazení obrubníku kamenného stojatého bez boční opěry do lože z betonu prostého</t>
  </si>
  <si>
    <t>-995985878</t>
  </si>
  <si>
    <t>Osazení obrubníku kamenného se zřízením lože, s vyplněním a zatřením spár cementovou maltou stojatého bez boční opěry, do lože z betonu prostého tř. C 12/15</t>
  </si>
  <si>
    <t>53</t>
  </si>
  <si>
    <t>-1039779959</t>
  </si>
  <si>
    <t>50_3</t>
  </si>
  <si>
    <t xml:space="preserve"> Oprava a výměna uličních vpustí a žlabů - kapitola w</t>
  </si>
  <si>
    <t>182</t>
  </si>
  <si>
    <t>113107030</t>
  </si>
  <si>
    <t>Odstranění podkladu z betonu prostého tl 100 mm při překopech ručně</t>
  </si>
  <si>
    <t>1285020496</t>
  </si>
  <si>
    <t>Odstranění podkladů nebo krytů při překopech inženýrských sítí s přemístěním hmot na skládku ve vzdálenosti do 3 m nebo s naložením na dopravní prostředek ručně z betonu prostého, o tl. vrstvy do 100 mm</t>
  </si>
  <si>
    <t>180</t>
  </si>
  <si>
    <t>935112111</t>
  </si>
  <si>
    <t>Osazení příkopového žlabu do betonu tl 100 mm z betonových tvárnic š 500 mm</t>
  </si>
  <si>
    <t>1556252019</t>
  </si>
  <si>
    <t>Osazení betonového příkopového žlabu s vyplněním a zatřením spár cementovou maltou s ložem tl. 100 mm z betonu prostého z betonových příkopových tvárnic šířky do 500 mm</t>
  </si>
  <si>
    <t>181</t>
  </si>
  <si>
    <t>59227035</t>
  </si>
  <si>
    <t>žlab betonový odvodňovací 51 x 65 x 15,7 cm</t>
  </si>
  <si>
    <t>775010567</t>
  </si>
  <si>
    <t>179</t>
  </si>
  <si>
    <t>966008221</t>
  </si>
  <si>
    <t>Bourání betonového nebo polymerbetonového odvodňovacího žlabu š do 200 mm</t>
  </si>
  <si>
    <t>-189732209</t>
  </si>
  <si>
    <t>Bourání odvodňovacího žlabu s odklizením a uložením vybouraného materiálu na skládku na vzdálenost do 10 m nebo s naložením na dopravní prostředek betonového nebo polymerbetonového s krycím roštem šířky do 200 mm</t>
  </si>
  <si>
    <t>54</t>
  </si>
  <si>
    <t>899231111</t>
  </si>
  <si>
    <t>Výšková úprava uličního vstupu nebo vpusti do 200 mm zvýšením mříže</t>
  </si>
  <si>
    <t>1213118608</t>
  </si>
  <si>
    <t>55</t>
  </si>
  <si>
    <t>899331111</t>
  </si>
  <si>
    <t>Výšková úprava uličního vstupu nebo vpusti do 200 mm zvýšením poklopu</t>
  </si>
  <si>
    <t>599074246</t>
  </si>
  <si>
    <t>56</t>
  </si>
  <si>
    <t>-1748226635</t>
  </si>
  <si>
    <t>57</t>
  </si>
  <si>
    <t>-1505294131</t>
  </si>
  <si>
    <t>58</t>
  </si>
  <si>
    <t>358315114</t>
  </si>
  <si>
    <t>Bourání stoky kompletní nebo otvorů z prostého betonu plochy do 4 m2</t>
  </si>
  <si>
    <t>1831281285</t>
  </si>
  <si>
    <t>Bourání stoky kompletní nebo vybourání otvorů průřezové plochy do 4 m2 ve stokách ze zdiva z prostého betonu</t>
  </si>
  <si>
    <t>191</t>
  </si>
  <si>
    <t>132101101</t>
  </si>
  <si>
    <t>Hloubení rýh šířky do 600 mm v hornině tř. 1 a 2 objemu do 100 m3</t>
  </si>
  <si>
    <t>-843536458</t>
  </si>
  <si>
    <t>Hloubení zapažených i nezapažených rýh šířky do 600 mm  s urovnáním dna do předepsaného profilu a spádu v horninách tř. 1 a 2 do 100 m3</t>
  </si>
  <si>
    <t>185</t>
  </si>
  <si>
    <t>132201101</t>
  </si>
  <si>
    <t>Hloubení rýh š do 600 mm v hornině tř. 3 objemu do 100 m3</t>
  </si>
  <si>
    <t>1388407809</t>
  </si>
  <si>
    <t>Hloubení zapažených i nezapažených rýh šířky do 600 mm  s urovnáním dna do předepsaného profilu a spádu v hornině tř. 3 do 100 m3</t>
  </si>
  <si>
    <t>192</t>
  </si>
  <si>
    <t>132301101</t>
  </si>
  <si>
    <t>Hloubení rýh š do 600 mm v hornině tř. 4 objemu do 100 m3</t>
  </si>
  <si>
    <t>1177548503</t>
  </si>
  <si>
    <t>Hloubení zapažených i nezapažených rýh šířky do 600 mm  s urovnáním dna do předepsaného profilu a spádu v hornině tř. 4 do 100 m3</t>
  </si>
  <si>
    <t>193</t>
  </si>
  <si>
    <t>132301109</t>
  </si>
  <si>
    <t>Příplatek za lepivost k hloubení rýh š do 600 mm v hornině tř. 4</t>
  </si>
  <si>
    <t>-1415305795</t>
  </si>
  <si>
    <t>Hloubení zapažených i nezapažených rýh šířky do 600 mm  s urovnáním dna do předepsaného profilu a spádu v hornině tř. 4 Příplatek k cenám za lepivost horniny tř. 4</t>
  </si>
  <si>
    <t>184</t>
  </si>
  <si>
    <t>174101101</t>
  </si>
  <si>
    <t>Zásyp jam, šachet rýh nebo kolem objektů sypaninou se zhutněním</t>
  </si>
  <si>
    <t>-1592197834</t>
  </si>
  <si>
    <t>Zásyp sypaninou z jakékoliv horniny  s uložením výkopku ve vrstvách se zhutněním jam, šachet, rýh nebo kolem objektů v těchto vykopávkách</t>
  </si>
  <si>
    <t>59</t>
  </si>
  <si>
    <t>871315211</t>
  </si>
  <si>
    <t>Kanalizační potrubí z tvrdého PVC-systém KG tuhost třídy SN4 DN150</t>
  </si>
  <si>
    <t>-1100858613</t>
  </si>
  <si>
    <t>Kanalizační potrubí z tvrdého PVC systém KG v otevřeném výkopu ve sklonu do 20 %, tuhost třídy SN 4 DN 150</t>
  </si>
  <si>
    <t>60</t>
  </si>
  <si>
    <t>-838361703</t>
  </si>
  <si>
    <t>61</t>
  </si>
  <si>
    <t>-2116866408</t>
  </si>
  <si>
    <t>62</t>
  </si>
  <si>
    <t>171201211</t>
  </si>
  <si>
    <t>Poplatek za uložení odpadu ze sypaniny na skládce (skládkovné)</t>
  </si>
  <si>
    <t>290320978</t>
  </si>
  <si>
    <t>Uložení sypaniny poplatek za uložení sypaniny na skládce ( skládkovné )</t>
  </si>
  <si>
    <t>63</t>
  </si>
  <si>
    <t>564761111</t>
  </si>
  <si>
    <t>Podklad z kameniva hrubého drceného vel. 32-63 mm tl 200 mm</t>
  </si>
  <si>
    <t>-249055776</t>
  </si>
  <si>
    <t>Podklad nebo kryt z kameniva hrubého drceného vel. 32-63 mm s rozprostřením a zhutněním, po zhutnění tl. 200 mm</t>
  </si>
  <si>
    <t>187</t>
  </si>
  <si>
    <t>564661111</t>
  </si>
  <si>
    <t>Podklad z kameniva hrubého drceného vel. 63-125 mm tl 200 mm</t>
  </si>
  <si>
    <t>1950991763</t>
  </si>
  <si>
    <t>Podklad z kameniva hrubého drceného  vel. 63-125 mm, s rozprostřením a zhutněním, po zhutnění tl. 200 mm</t>
  </si>
  <si>
    <t>64</t>
  </si>
  <si>
    <t>564752111</t>
  </si>
  <si>
    <t>Podklad z vibrovaného štěrku VŠ tl 150 mm</t>
  </si>
  <si>
    <t>24171818</t>
  </si>
  <si>
    <t>Podklad nebo kryt z vibrovaného štěrku VŠ s rozprostřením, vlhčením a zhutněním, po zhutnění tl. 150 mm</t>
  </si>
  <si>
    <t>65</t>
  </si>
  <si>
    <t>1330215942</t>
  </si>
  <si>
    <t>66</t>
  </si>
  <si>
    <t>895941111</t>
  </si>
  <si>
    <t>Zřízení vpusti kanalizační uliční z betonových dílců typ UV-50 normální</t>
  </si>
  <si>
    <t>1882238132</t>
  </si>
  <si>
    <t>67</t>
  </si>
  <si>
    <t>592238200</t>
  </si>
  <si>
    <t>vpusť betonová uliční TBV-Q 500/290 K /skruž/ 29x50x5 cm</t>
  </si>
  <si>
    <t>-1618885779</t>
  </si>
  <si>
    <t>68</t>
  </si>
  <si>
    <t>592238240</t>
  </si>
  <si>
    <t>vpusť betonová uliční TBV-Q 500/590/200 V /skruž/ 59x50x5 cm</t>
  </si>
  <si>
    <t>804387119</t>
  </si>
  <si>
    <t>prefabrikáty pro uliční vpusti betonové a železobetonové TBV-Q 500/590/200 V /skruž/ 59 x 50 x 5</t>
  </si>
  <si>
    <t>69</t>
  </si>
  <si>
    <t>592238250</t>
  </si>
  <si>
    <t>vpusť betonová uliční TBV-Q 500/290 /skruž/ 29x50x5 cm</t>
  </si>
  <si>
    <t>-940691653</t>
  </si>
  <si>
    <t>prefabrikáty pro uliční vpusti betonové a železobetonové TBV-Q 500/290 /skruž/           29 x 50 x 5</t>
  </si>
  <si>
    <t>70</t>
  </si>
  <si>
    <t>592238260</t>
  </si>
  <si>
    <t>vpusť betonová uliční TBV-Q 500/590 /skruž/ 59x50x5 cm</t>
  </si>
  <si>
    <t>466990777</t>
  </si>
  <si>
    <t>prefabrikáty pro uliční vpusti betonové a železobetonové TBV-Q 500/590 /skruž/           59 x 50 x 5</t>
  </si>
  <si>
    <t>71</t>
  </si>
  <si>
    <t>592238640</t>
  </si>
  <si>
    <t>prstenec betonový pro uliční vpusť vyrovnávací TBV-Q 390/60/10a, 39x6x5 cm</t>
  </si>
  <si>
    <t>-966940664</t>
  </si>
  <si>
    <t>prefabrikáty pro uliční vpusti dílce betonové pro uliční vpusti prstenec vyrovnávací TBV-Q 390/60/10a       39 x 6 x 5</t>
  </si>
  <si>
    <t>72</t>
  </si>
  <si>
    <t>592238210</t>
  </si>
  <si>
    <t>vpusť betonová uliční TBV-Q 660/180 /prstenec/ 18x66x10 cm</t>
  </si>
  <si>
    <t>-1488665675</t>
  </si>
  <si>
    <t>73</t>
  </si>
  <si>
    <t>592238220</t>
  </si>
  <si>
    <t>vpusť betonová uliční TBV-Q 500/626 VD /dno/ 62,6 x 49,5 x 5 cm</t>
  </si>
  <si>
    <t>670328139</t>
  </si>
  <si>
    <t>74</t>
  </si>
  <si>
    <t>592238500</t>
  </si>
  <si>
    <t>dno betonové pro uliční vpusť s výtokovým otvorem TBV-Q 450/330/1a 45x33x5 cm</t>
  </si>
  <si>
    <t>586396454</t>
  </si>
  <si>
    <t>prefabrikáty pro uliční vpusti dílce betonové pro uliční vpusti dno s výtokovým otvorem TBV-Q 450/330/1a      45 x 33 x 5</t>
  </si>
  <si>
    <t>75</t>
  </si>
  <si>
    <t>592238520</t>
  </si>
  <si>
    <t>dno betonové pro uliční vpusť s kalovou prohlubní TBV-Q 2a 45x30x5 cm</t>
  </si>
  <si>
    <t>-504433725</t>
  </si>
  <si>
    <t>prefabrikáty pro uliční vpusti dílce betonové pro uliční vpusti dno s kalovou prohlubní TBV-Q 450/300/2a       45 x 30 x 5</t>
  </si>
  <si>
    <t>76</t>
  </si>
  <si>
    <t>592238780</t>
  </si>
  <si>
    <t>mříž M1 D400 DIN 19583-13, 500/500 mm</t>
  </si>
  <si>
    <t>-1465531651</t>
  </si>
  <si>
    <t>prefabrikáty pro uliční vpusti dílce betonové pro uliční vpusti vpusť dešťová uliční s rámem mříž M1 D400 DIN 19583-13, 500/500mm</t>
  </si>
  <si>
    <t>77</t>
  </si>
  <si>
    <t>592238760</t>
  </si>
  <si>
    <t>rám zabetonovaný DIN 19583-9 500/500 mm</t>
  </si>
  <si>
    <t>-677982485</t>
  </si>
  <si>
    <t>prefabrikáty pro uliční vpusti dílce betonové pro uliční vpusti vpusť dešťová uliční s rámem rám zabetonovaný DIN 19583-9, 500/500mm</t>
  </si>
  <si>
    <t>78</t>
  </si>
  <si>
    <t>592238740</t>
  </si>
  <si>
    <t>koš pozink. C3 DIN 4052, vysoký, pro rám 500/300</t>
  </si>
  <si>
    <t>1677897330</t>
  </si>
  <si>
    <t>prefabrikáty pro uliční vpusti dílce betonové pro uliční vpusti vpusť dešťová uliční s rámem koš pozink. C3 DIN 4052, vysoký, rám 500/300</t>
  </si>
  <si>
    <t>79</t>
  </si>
  <si>
    <t>592238750</t>
  </si>
  <si>
    <t>koš pozink. D1 DIN 4052, nízký, pro rám 500/300</t>
  </si>
  <si>
    <t>-1509576285</t>
  </si>
  <si>
    <t>prefabrikáty pro uliční vpusti dílce betonové pro uliční vpusti vpusť dešťová uliční s rámem koš pozink. D1 DIN 4052,nízký, rám 500/300</t>
  </si>
  <si>
    <t>50_4</t>
  </si>
  <si>
    <t xml:space="preserve"> Oprava chodníků - kapitola x</t>
  </si>
  <si>
    <t>80</t>
  </si>
  <si>
    <t>113107241</t>
  </si>
  <si>
    <t>Odstranění podkladu pl přes 200 m2 živičných tl 50 mm</t>
  </si>
  <si>
    <t>656457998</t>
  </si>
  <si>
    <t>Odstranění podkladů nebo krytů s přemístěním hmot na skládku na vzdálenost do 20 m nebo s naložením na dopravní prostředek v ploše jednotlivě přes 200 m2 živičných, o tl. vrstvy do 50 mm</t>
  </si>
  <si>
    <t>81</t>
  </si>
  <si>
    <t>113107181</t>
  </si>
  <si>
    <t>Odstranění podkladu pl přes 50 do 200 m2 živičných tl 50 mm</t>
  </si>
  <si>
    <t>-1866044161</t>
  </si>
  <si>
    <t>Odstranění podkladů nebo krytů s přemístěním hmot na skládku na vzdálenost do 20 m nebo s naložením na dopravní prostředek v ploše jednotlivě přes 50 m2 do 200 m2 živičných, o tl. vrstvy do 50 mm</t>
  </si>
  <si>
    <t>82</t>
  </si>
  <si>
    <t>113107132</t>
  </si>
  <si>
    <t>Odstranění podkladu pl do 50 m2 z betonu prostého tl 300 mm</t>
  </si>
  <si>
    <t>154730587</t>
  </si>
  <si>
    <t>Odstranění podkladů nebo krytů s přemístěním hmot na skládku na vzdálenost do 3 m nebo s naložením na dopravní prostředek v ploše jednotlivě do 50 m2 z betonu prostého, o tl. vrstvy přes 150 do 300 mm</t>
  </si>
  <si>
    <t>83</t>
  </si>
  <si>
    <t>113107232</t>
  </si>
  <si>
    <t>Odstranění podkladu pl přes 200 m2 z betonu prostého tl 300 mm</t>
  </si>
  <si>
    <t>-324137241</t>
  </si>
  <si>
    <t>Odstranění podkladů nebo krytů s přemístěním hmot na skládku na vzdálenost do 20 m nebo s naložením na dopravní prostředek v ploše jednotlivě přes 200 m2 z betonu prostého, o tl. vrstvy přes 150 do 300 mm</t>
  </si>
  <si>
    <t>84</t>
  </si>
  <si>
    <t>113106111</t>
  </si>
  <si>
    <t>Rozebrání dlažeb komunikací pro pěší z mozaiky</t>
  </si>
  <si>
    <t>-1040801985</t>
  </si>
  <si>
    <t>85</t>
  </si>
  <si>
    <t>113106123</t>
  </si>
  <si>
    <t>Rozebrání dlažeb komunikací pro pěší ze zámkových dlaždic</t>
  </si>
  <si>
    <t>-415683125</t>
  </si>
  <si>
    <t>86</t>
  </si>
  <si>
    <t>113201111</t>
  </si>
  <si>
    <t>Vytrhání obrub chodníkových ležatých</t>
  </si>
  <si>
    <t>-1573659921</t>
  </si>
  <si>
    <t>87</t>
  </si>
  <si>
    <t>141039068</t>
  </si>
  <si>
    <t>88</t>
  </si>
  <si>
    <t>113204111</t>
  </si>
  <si>
    <t>Vytrhání obrub záhonových</t>
  </si>
  <si>
    <t>-1969576938</t>
  </si>
  <si>
    <t>89</t>
  </si>
  <si>
    <t>113107131</t>
  </si>
  <si>
    <t>Odstranění podkladu pl do 50 m2 z betonu prostého tl 150 mm</t>
  </si>
  <si>
    <t>519395610</t>
  </si>
  <si>
    <t>Odstranění podkladů nebo krytů s přemístěním hmot na skládku na vzdálenost do 3 m nebo s naložením na dopravní prostředek v ploše jednotlivě do 50 m2 z betonu prostého, o tl. vrstvy přes 100 do 150 mm</t>
  </si>
  <si>
    <t>91</t>
  </si>
  <si>
    <t>113107112</t>
  </si>
  <si>
    <t>Odstranění podkladu pl do 50 m2 z kameniva těženého tl 200 mm</t>
  </si>
  <si>
    <t>-2039064494</t>
  </si>
  <si>
    <t>Odstranění podkladů nebo krytů s přemístěním hmot na skládku na vzdálenost do 3 m nebo s naložením na dopravní prostředek v ploše jednotlivě do 50 m2 z kameniva těženého, o tl. vrstvy přes 100 do 200 mm</t>
  </si>
  <si>
    <t>92</t>
  </si>
  <si>
    <t>113107152</t>
  </si>
  <si>
    <t>Odstranění podkladu pl přes 50 do 200 m2 z kameniva těženého tl 200 mm</t>
  </si>
  <si>
    <t>360247510</t>
  </si>
  <si>
    <t>Odstranění podkladů nebo krytů s přemístěním hmot na skládku na vzdálenost do 20 m nebo s naložením na dopravní prostředek v ploše jednotlivě přes 50 m2 do 200 m2 z kameniva těženého, o tl. vrstvy přes 100 do 200 mm</t>
  </si>
  <si>
    <t>93</t>
  </si>
  <si>
    <t>113107212</t>
  </si>
  <si>
    <t>Odstranění podkladu pl přes 200 m2 z kameniva těženého tl 200 mm</t>
  </si>
  <si>
    <t>803671181</t>
  </si>
  <si>
    <t>Odstranění podkladů nebo krytů s přemístěním hmot na skládku na vzdálenost do 20 m nebo s naložením na dopravní prostředek v ploše jednotlivě přes 200 m2 z kameniva těženého, o tl. vrstvy přes 100 do 200 mm</t>
  </si>
  <si>
    <t>94</t>
  </si>
  <si>
    <t>121112111</t>
  </si>
  <si>
    <t>Sejmutí ornice tl vrstvy do 150 mm ručně s vodorovným přemístěním do 50 m</t>
  </si>
  <si>
    <t>-935518299</t>
  </si>
  <si>
    <t>Sejmutí ornice ručně s vodorovným přemístěním do 50 m na dočasné či trvalé skládky nebo na hromady v místě upotřebení tloušťky vrstvy do 150 mm</t>
  </si>
  <si>
    <t>95</t>
  </si>
  <si>
    <t>181951102</t>
  </si>
  <si>
    <t>Úprava pláně v hornině tř. 1 až 4 se zhutněním</t>
  </si>
  <si>
    <t>-244244304</t>
  </si>
  <si>
    <t>Úprava pláně vyrovnáním výškových rozdílů v hornině tř. 1 až 4 se zhutněním</t>
  </si>
  <si>
    <t>96</t>
  </si>
  <si>
    <t>181111111</t>
  </si>
  <si>
    <t>Plošná úprava terénu do 500 m2 zemina tř 1 až 4 nerovnosti do +/- 100 mm v rovinně a svahu do 1:5</t>
  </si>
  <si>
    <t>-1914057947</t>
  </si>
  <si>
    <t>Plošná úprava terénu v zemině tř. 1 až 4 s urovnáním povrchu bez doplnění ornice souvislé plochy do 500 m2 při nerovnostech terénu přes +/-50 do +/- 100 mm v rovině nebo na svahu do 1:5</t>
  </si>
  <si>
    <t>97</t>
  </si>
  <si>
    <t>181301102</t>
  </si>
  <si>
    <t>Rozprostření ornice tl vrstvy do 150 mm pl do 500 m2 v rovině nebo ve svahu do 1:5</t>
  </si>
  <si>
    <t>-1291766690</t>
  </si>
  <si>
    <t>Rozprostření a urovnání ornice v rovině nebo ve svahu sklonu do 1:5 při souvislé ploše do 500 m2, tl. vrstvy přes 100 do 150 mm</t>
  </si>
  <si>
    <t>98</t>
  </si>
  <si>
    <t>181411131</t>
  </si>
  <si>
    <t>Založení parkového trávníku výsevem plochy do 1000 m2 v rovině a ve svahu do 1:5</t>
  </si>
  <si>
    <t>1409365326</t>
  </si>
  <si>
    <t>Založení trávníku na půdě předem připravené plochy do 1000 m2 výsevem včetně utažení parkového v rovině nebo na svahu do 1:5</t>
  </si>
  <si>
    <t>99</t>
  </si>
  <si>
    <t>005724100</t>
  </si>
  <si>
    <t>osivo směs travní parková</t>
  </si>
  <si>
    <t>kg</t>
  </si>
  <si>
    <t>1576766312</t>
  </si>
  <si>
    <t>osiva pícnin směsi travní balení obvykle 25 kg parková</t>
  </si>
  <si>
    <t>-1830004885</t>
  </si>
  <si>
    <t>101</t>
  </si>
  <si>
    <t>564851111</t>
  </si>
  <si>
    <t>Podklad ze štěrkodrtě ŠD tl 150 mm</t>
  </si>
  <si>
    <t>1163575759</t>
  </si>
  <si>
    <t>Podklad ze štěrkodrti ŠD s rozprostřením a zhutněním, po zhutnění tl. 150 mm</t>
  </si>
  <si>
    <t>102</t>
  </si>
  <si>
    <t>564861111</t>
  </si>
  <si>
    <t>Podklad ze štěrkodrtě ŠD tl 200 mm</t>
  </si>
  <si>
    <t>-1642448818</t>
  </si>
  <si>
    <t>Podklad ze štěrkodrti ŠD s rozprostřením a zhutněním, po zhutnění tl. 200 mm</t>
  </si>
  <si>
    <t>103</t>
  </si>
  <si>
    <t>564931412</t>
  </si>
  <si>
    <t>Podklad z asfaltového recyklátu tl 100 mm</t>
  </si>
  <si>
    <t>938017677</t>
  </si>
  <si>
    <t>Podklad nebo podsyp z asfaltového recyklátu s rozprostřením a zhutněním, po zhutnění tl. 100 mm</t>
  </si>
  <si>
    <t>104</t>
  </si>
  <si>
    <t>564961415</t>
  </si>
  <si>
    <t>Podklad z asfaltového recyklátu tl 200 mm</t>
  </si>
  <si>
    <t>13406598</t>
  </si>
  <si>
    <t>Podklad nebo podsyp z asfaltového recyklátu s rozprostřením a zhutněním, po zhutnění tl. 200 mm</t>
  </si>
  <si>
    <t>105</t>
  </si>
  <si>
    <t>567114111</t>
  </si>
  <si>
    <t>Podklad z podkladového betonu tř. PB I (C 20/25) tl 100 mm</t>
  </si>
  <si>
    <t>1436700366</t>
  </si>
  <si>
    <t>Podklad z podkladového betonu PB tř. PB I (C 20/25) tl. 100 mm</t>
  </si>
  <si>
    <t>106</t>
  </si>
  <si>
    <t>399302465</t>
  </si>
  <si>
    <t>107</t>
  </si>
  <si>
    <t>1996386718</t>
  </si>
  <si>
    <t>108</t>
  </si>
  <si>
    <t>-765004380</t>
  </si>
  <si>
    <t>109</t>
  </si>
  <si>
    <t>997221855</t>
  </si>
  <si>
    <t>Poplatek za uložení odpadu z kameniva na skládce (skládkovné)</t>
  </si>
  <si>
    <t>1237436848</t>
  </si>
  <si>
    <t>Poplatek za uložení stavebního odpadu na skládce (skládkovné) z kameniva</t>
  </si>
  <si>
    <t>116</t>
  </si>
  <si>
    <t>591411111</t>
  </si>
  <si>
    <t>Kladení dlažby z mozaiky jednobarevné komunikací pro pěší lože z kameniva</t>
  </si>
  <si>
    <t>831475240</t>
  </si>
  <si>
    <t>196</t>
  </si>
  <si>
    <t>591111111</t>
  </si>
  <si>
    <t>Kladení dlažby z kostek velkých z kamene do lože z kameniva těženého tl 50 mm</t>
  </si>
  <si>
    <t>1553054299</t>
  </si>
  <si>
    <t>Kladení dlažby z kostek  s provedením lože do tl. 50 mm, s vyplněním spár, s dvojím beraněním a se smetením přebytečného materiálu na krajnici velkých z kamene, do lože z kameniva těženého</t>
  </si>
  <si>
    <t>197</t>
  </si>
  <si>
    <t>58381008</t>
  </si>
  <si>
    <t>kostka dlažební žula velká 15/17</t>
  </si>
  <si>
    <t>837258125</t>
  </si>
  <si>
    <t>198</t>
  </si>
  <si>
    <t>58381004</t>
  </si>
  <si>
    <t>kostka dlažební mozaika žula 4/6 tř 1</t>
  </si>
  <si>
    <t>-433142275</t>
  </si>
  <si>
    <t>199</t>
  </si>
  <si>
    <t>58381005</t>
  </si>
  <si>
    <t>kostka dlažební mozaika žula 4/6 šedá</t>
  </si>
  <si>
    <t>-287093028</t>
  </si>
  <si>
    <t>200</t>
  </si>
  <si>
    <t>591141111</t>
  </si>
  <si>
    <t>Kladení dlažby z kostek velkých z kamene na MC tl 50 mm</t>
  </si>
  <si>
    <t>964733889</t>
  </si>
  <si>
    <t>Kladení dlažby z kostek  s provedením lože do tl. 50 mm, s vyplněním spár, s dvojím beraněním a se smetením přebytečného materiálu na krajnici velkých z kamene, do lože z cementové malty</t>
  </si>
  <si>
    <t>201</t>
  </si>
  <si>
    <t>-877288908</t>
  </si>
  <si>
    <t>202</t>
  </si>
  <si>
    <t>591211111</t>
  </si>
  <si>
    <t>Kladení dlažby z kostek drobných z kamene do lože z kameniva těženého tl 50 mm</t>
  </si>
  <si>
    <t>-1072435088</t>
  </si>
  <si>
    <t>Kladení dlažby z kostek  s provedením lože do tl. 50 mm, s vyplněním spár, s dvojím beraněním a se smetením přebytečného materiálu na krajnici drobných z kamene, do lože z kameniva těženého</t>
  </si>
  <si>
    <t>203</t>
  </si>
  <si>
    <t>58381007</t>
  </si>
  <si>
    <t>kostka dlažební žula drobná 8/10</t>
  </si>
  <si>
    <t>-1631634945</t>
  </si>
  <si>
    <t>204</t>
  </si>
  <si>
    <t>591241111</t>
  </si>
  <si>
    <t>Kladení dlažby z kostek drobných z kamene na MC tl 50 mm</t>
  </si>
  <si>
    <t>-905103847</t>
  </si>
  <si>
    <t>Kladení dlažby z kostek  s provedením lože do tl. 50 mm, s vyplněním spár, s dvojím beraněním a se smetením přebytečného materiálu na krajnici drobných z kamene, do lože z cementové malty</t>
  </si>
  <si>
    <t>205</t>
  </si>
  <si>
    <t>-83607636</t>
  </si>
  <si>
    <t>206</t>
  </si>
  <si>
    <t>1699164772</t>
  </si>
  <si>
    <t>207</t>
  </si>
  <si>
    <t>-58724604</t>
  </si>
  <si>
    <t>208</t>
  </si>
  <si>
    <t>591412111</t>
  </si>
  <si>
    <t>Kladení dlažby z mozaiky dvou a vícebarevné komunikací pro pěší lože z kameniva</t>
  </si>
  <si>
    <t>577583830</t>
  </si>
  <si>
    <t>Kladení dlažby z mozaiky komunikací pro pěší  s vyplněním spár, s dvojím beraněním a se smetením přebytečného materiálu na vzdálenost do 3 m dvoubarevné a vícebarevné, s ložem tl. do 40 mm z kameniva</t>
  </si>
  <si>
    <t>209</t>
  </si>
  <si>
    <t>2054449705</t>
  </si>
  <si>
    <t>112</t>
  </si>
  <si>
    <t>916231113</t>
  </si>
  <si>
    <t>Osazení chodníkového obrubníku betonového ležatého s boční opěrou do lože z betonu prostého</t>
  </si>
  <si>
    <t>-179341212</t>
  </si>
  <si>
    <t>111</t>
  </si>
  <si>
    <t>873926081</t>
  </si>
  <si>
    <t>186</t>
  </si>
  <si>
    <t>132201109</t>
  </si>
  <si>
    <t>Příplatek za lepivost k hloubení rýh š do 600 mm v hornině tř. 3</t>
  </si>
  <si>
    <t>669021219</t>
  </si>
  <si>
    <t>Hloubení zapažených i nezapažených rýh šířky do 600 mm  s urovnáním dna do předepsaného profilu a spádu v hornině tř. 3 Příplatek k cenám za lepivost horniny tř. 3</t>
  </si>
  <si>
    <t>194</t>
  </si>
  <si>
    <t>58380004</t>
  </si>
  <si>
    <t>obrubník kamenný žulový přímý 250x200mm</t>
  </si>
  <si>
    <t>-1132122311</t>
  </si>
  <si>
    <t>195</t>
  </si>
  <si>
    <t>58380424</t>
  </si>
  <si>
    <t>obrubník kamenný žulový obloukový R 1-3m 250x200mm</t>
  </si>
  <si>
    <t>504774200</t>
  </si>
  <si>
    <t>110</t>
  </si>
  <si>
    <t>326842965</t>
  </si>
  <si>
    <t>114</t>
  </si>
  <si>
    <t>916331112</t>
  </si>
  <si>
    <t>Osazení zahradního obrubníku betonového do lože z betonu s boční opěrou</t>
  </si>
  <si>
    <t>1358974693</t>
  </si>
  <si>
    <t>113</t>
  </si>
  <si>
    <t>592174100</t>
  </si>
  <si>
    <t>obrubník betonový chodníkový ABO 100/10/25 II nat 100x10x25 cm</t>
  </si>
  <si>
    <t>-1249938607</t>
  </si>
  <si>
    <t>115</t>
  </si>
  <si>
    <t>592173030</t>
  </si>
  <si>
    <t>obrubník betonový zahradní přírodní šedá ABO 6/20 50x5x20 cm</t>
  </si>
  <si>
    <t>-1583081621</t>
  </si>
  <si>
    <t>117</t>
  </si>
  <si>
    <t>583800100</t>
  </si>
  <si>
    <t>mozaika dlažební, žula 4/6 cm</t>
  </si>
  <si>
    <t>-1250348728</t>
  </si>
  <si>
    <t>118</t>
  </si>
  <si>
    <t>596211110</t>
  </si>
  <si>
    <t>Kladení zámkové dlažby komunikací pro pěší tl 60 mm skupiny A pl do 50 m2</t>
  </si>
  <si>
    <t>1282284676</t>
  </si>
  <si>
    <t>119</t>
  </si>
  <si>
    <t>592451100</t>
  </si>
  <si>
    <t>dlažba skladebná HOLLAND HBB 20x10x6 cm přírodní</t>
  </si>
  <si>
    <t>495126105</t>
  </si>
  <si>
    <t>dlaždice betonové dlažba zámková (ČSN EN 1338) dlažba skladebná HOLLAND s fazetou, 1 m2=50 kusů HBB  20 x 10 x 6 přírodní</t>
  </si>
  <si>
    <t>120</t>
  </si>
  <si>
    <t>592451110</t>
  </si>
  <si>
    <t>dlažba  skladebná HOLLAND HBB 20x10x6 cm červená</t>
  </si>
  <si>
    <t>-1991050079</t>
  </si>
  <si>
    <t>dlaždice betonové dlažba zámková (ČSN EN 1338) dlažba skladebná HOLLAND s fazetou, 1 m2=50 kusů HBB  20 x 10 x 6 červená</t>
  </si>
  <si>
    <t>121</t>
  </si>
  <si>
    <t>592451090</t>
  </si>
  <si>
    <t>dlažba  skladebná HOLLAND HBB 20x10x8 cm přírodní</t>
  </si>
  <si>
    <t>1388013505</t>
  </si>
  <si>
    <t>dlaždice betonové dlažba zámková (ČSN EN 1338) dlažba skladebná HOLLAND s fazetou, 1 m2=50 kusů HBB  20 x 10 x 8 přírodní</t>
  </si>
  <si>
    <t>122</t>
  </si>
  <si>
    <t>592451080</t>
  </si>
  <si>
    <t>dlažba  skladebná HOLLAND HBB 20x10x8 cm červená</t>
  </si>
  <si>
    <t>1234023173</t>
  </si>
  <si>
    <t>dlaždice betonové dlažba zámková (ČSN EN 1338) dlažba skladebná HOLLAND s fazetou, 1 m2=50 kusů HBB  20 x 10 x 8 červená</t>
  </si>
  <si>
    <t>123</t>
  </si>
  <si>
    <t>592451190</t>
  </si>
  <si>
    <t>dlažba zámková PROMENÁDA slepecká 20x10x6 cm barevná</t>
  </si>
  <si>
    <t>-1898171127</t>
  </si>
  <si>
    <t>dlaždice betonové dlažba zámková (ČSN EN 1338) dlažba zámková PROMENÁDA-SLEPECKÁ 1 m2=50 kusů 20 x 10 x 6 barevná</t>
  </si>
  <si>
    <t>124</t>
  </si>
  <si>
    <t>592451230</t>
  </si>
  <si>
    <t>dlažba zámková PROMENÁDA 20x10x8 cm barevná</t>
  </si>
  <si>
    <t>2126874915</t>
  </si>
  <si>
    <t>dlaždice betonové dlažba zámková (ČSN EN 1338) dlažba zámková PROMENÁDA 1 m2=50 kusů 20 x 10 x 8 barevná</t>
  </si>
  <si>
    <t>125</t>
  </si>
  <si>
    <t>998223011</t>
  </si>
  <si>
    <t>Přesun hmot pro pozemní komunikace s krytem dlážděným</t>
  </si>
  <si>
    <t>322428000</t>
  </si>
  <si>
    <t>Přesun hmot pro pozemní komunikace s krytem dlážděným dopravní vzdálenost do 200 m jakékoliv délky objektu</t>
  </si>
  <si>
    <t>50_5</t>
  </si>
  <si>
    <t xml:space="preserve"> Dopravní značení - kapitola y</t>
  </si>
  <si>
    <t>127</t>
  </si>
  <si>
    <t>914111111</t>
  </si>
  <si>
    <t>Montáž svislé dopravní značky do velikosti 1 m2 objímkami na sloupek nebo konzolu</t>
  </si>
  <si>
    <t>1202589198</t>
  </si>
  <si>
    <t>Montáž svislé dopravní značky základní velikosti do 1 m2 objímkami na sloupky nebo konzoly</t>
  </si>
  <si>
    <t>128</t>
  </si>
  <si>
    <t>914111112</t>
  </si>
  <si>
    <t>Montáž svislé dopravní značky do velikosti 1 m2 páskováním na sloup</t>
  </si>
  <si>
    <t>875521431</t>
  </si>
  <si>
    <t>Montáž svislé dopravní značky základní velikosti do 1 m2 páskováním na sloupy</t>
  </si>
  <si>
    <t>129</t>
  </si>
  <si>
    <t>914111121</t>
  </si>
  <si>
    <t>Montáž svislé dopravní značky do velikosti 2 m2 objímkami na sloupek nebo konzolu</t>
  </si>
  <si>
    <t>-47667683</t>
  </si>
  <si>
    <t>Montáž svislé dopravní značky základní velikosti do 2 m2 objímkami na sloupky nebo konzoly</t>
  </si>
  <si>
    <t>130</t>
  </si>
  <si>
    <t>914111122</t>
  </si>
  <si>
    <t>Montáž svislé dopravní značky do velikosti 2 m2 páskováním na sloup</t>
  </si>
  <si>
    <t>-555786730</t>
  </si>
  <si>
    <t>Montáž svislé dopravní značky základní velikosti do 2 m2 páskováním na sloupy</t>
  </si>
  <si>
    <t>131</t>
  </si>
  <si>
    <t>914511111</t>
  </si>
  <si>
    <t>Montáž sloupku dopravních značek délky do 3,5 m s betonovým základem</t>
  </si>
  <si>
    <t>-1879341878</t>
  </si>
  <si>
    <t>Montáž sloupku dopravních značek délky do 3,5 m do betonového základu</t>
  </si>
  <si>
    <t>132</t>
  </si>
  <si>
    <t>404452250</t>
  </si>
  <si>
    <t>sloupek Zn 60 - 350</t>
  </si>
  <si>
    <t>-841500795</t>
  </si>
  <si>
    <t>výrobky a tabule orientační pro návěstí a zabezpečovací zařízení silniční značky dopravní svislé sloupky Zn 60 - 350</t>
  </si>
  <si>
    <t>133</t>
  </si>
  <si>
    <t>404452610</t>
  </si>
  <si>
    <t>spona upínací Bandimex 12,7 mm  (bal. 100 kusů)</t>
  </si>
  <si>
    <t>100 kus</t>
  </si>
  <si>
    <t>1874539665</t>
  </si>
  <si>
    <t>výrobky a tabule orientační pro návěstí a zabezpečovací zařízení silniční značky dopravní svislé Bandimex - montáž na sloupy spony 12,7 mm  (bal. 100 kusů)</t>
  </si>
  <si>
    <t>134</t>
  </si>
  <si>
    <t>404440040</t>
  </si>
  <si>
    <t>značka dopravní svislá reflexní výstražná AL 3M A1 - A30, P1,P4 700 mm</t>
  </si>
  <si>
    <t>224177103</t>
  </si>
  <si>
    <t>výrobky a tabule orientační pro návěstí a zabezpečovací zařízení silniční značky dopravní svislé upínací svorky AL- 3M  reflexní tř.1</t>
  </si>
  <si>
    <t>137</t>
  </si>
  <si>
    <t>404440470</t>
  </si>
  <si>
    <t>značka dopravní svislá reflexní AL 3M A32a, 700 mm</t>
  </si>
  <si>
    <t>-575645418</t>
  </si>
  <si>
    <t>138</t>
  </si>
  <si>
    <t>404440490</t>
  </si>
  <si>
    <t>značka dopravní svislá reflexní AL NK A32b, 700 mm</t>
  </si>
  <si>
    <t>-1701733420</t>
  </si>
  <si>
    <t>výrobky a tabule orientační pro návěstí a zabezpečovací zařízení silniční značky dopravní svislé upínací svorky AL- NK reflexní tř.1</t>
  </si>
  <si>
    <t>139</t>
  </si>
  <si>
    <t>404440560</t>
  </si>
  <si>
    <t>značka dopravní svislá reflexní STOP AL 3M P6 700 mm</t>
  </si>
  <si>
    <t>54394104</t>
  </si>
  <si>
    <t>141</t>
  </si>
  <si>
    <t>404441040</t>
  </si>
  <si>
    <t>značka svislá reflexní zákazová B AL- 3M 500 mm</t>
  </si>
  <si>
    <t>715360004</t>
  </si>
  <si>
    <t>142</t>
  </si>
  <si>
    <t>404442130</t>
  </si>
  <si>
    <t>značka svislá reflexní zákazová C AL- 3M 700 mm</t>
  </si>
  <si>
    <t>1544782578</t>
  </si>
  <si>
    <t>144</t>
  </si>
  <si>
    <t>404442320</t>
  </si>
  <si>
    <t>značka svislá reflexní AL- 3M 500 x 500 mm</t>
  </si>
  <si>
    <t>745627532</t>
  </si>
  <si>
    <t>145</t>
  </si>
  <si>
    <t>404442380</t>
  </si>
  <si>
    <t>značka svislá reflexní AL- 3M 750 x 750 mm</t>
  </si>
  <si>
    <t>-1801615843</t>
  </si>
  <si>
    <t>146</t>
  </si>
  <si>
    <t>404442480</t>
  </si>
  <si>
    <t>značka svislá reflexní IP4a AL- 3M 800 x 300 mm</t>
  </si>
  <si>
    <t>1144121579</t>
  </si>
  <si>
    <t>147</t>
  </si>
  <si>
    <t>404442580</t>
  </si>
  <si>
    <t>značka svislá reflexní AL- 3M 500 x 700 mm</t>
  </si>
  <si>
    <t>1214450378</t>
  </si>
  <si>
    <t>149</t>
  </si>
  <si>
    <t>404442720</t>
  </si>
  <si>
    <t>značka svislá reflexní AL- 3M 1000 x 1500 mm</t>
  </si>
  <si>
    <t>-2142320452</t>
  </si>
  <si>
    <t>150</t>
  </si>
  <si>
    <t>404442820</t>
  </si>
  <si>
    <t>značka svislá reflexní AL- 3M 1100 (1350) x 330 mm</t>
  </si>
  <si>
    <t>442609200</t>
  </si>
  <si>
    <t>151</t>
  </si>
  <si>
    <t>404442870</t>
  </si>
  <si>
    <t>značka svislá reflexní AL- 3M 1100 (1350) x 500 mm</t>
  </si>
  <si>
    <t>-169876924</t>
  </si>
  <si>
    <t>152</t>
  </si>
  <si>
    <t>404442920</t>
  </si>
  <si>
    <t>značka svislá reflexní AL- 3M 700 x 200 mm</t>
  </si>
  <si>
    <t>-278788419</t>
  </si>
  <si>
    <t>154</t>
  </si>
  <si>
    <t>404443180</t>
  </si>
  <si>
    <t>značka svislá reflexní AL- 3M 500 X 300 mm</t>
  </si>
  <si>
    <t>-1252939662</t>
  </si>
  <si>
    <t>156</t>
  </si>
  <si>
    <t>404443340</t>
  </si>
  <si>
    <t>značka svislá reflexní AL- 3M 500 x 150 mm</t>
  </si>
  <si>
    <t>1372676793</t>
  </si>
  <si>
    <t>158</t>
  </si>
  <si>
    <t>404452020</t>
  </si>
  <si>
    <t>zrcadlo dopravní DZ - 460</t>
  </si>
  <si>
    <t>-1376063069</t>
  </si>
  <si>
    <t>výrobky a tabule orientační pro návěstí a zabezpečovací zařízení silniční značky dopravní svislé upínací svorky DZ - 460</t>
  </si>
  <si>
    <t>159</t>
  </si>
  <si>
    <t>404452030</t>
  </si>
  <si>
    <t>zrcadlo dopravní DZ - 680</t>
  </si>
  <si>
    <t>865113156</t>
  </si>
  <si>
    <t>výrobky a tabule orientační pro návěstí a zabezpečovací zařízení silniční značky dopravní svislé upínací svorky DZ - 680</t>
  </si>
  <si>
    <t>160</t>
  </si>
  <si>
    <t>404452040</t>
  </si>
  <si>
    <t>zrcadlo dopravní DZ - 810</t>
  </si>
  <si>
    <t>953218981</t>
  </si>
  <si>
    <t>výrobky a tabule orientační pro návěstí a zabezpečovací zařízení silniční značky dopravní svislé upínací svorky DZ - 810</t>
  </si>
  <si>
    <t>161</t>
  </si>
  <si>
    <t>404452200</t>
  </si>
  <si>
    <t>držák dopravní značky na stěnu - 60</t>
  </si>
  <si>
    <t>1193183340</t>
  </si>
  <si>
    <t>výrobky a tabule orientační pro návěstí a zabezpečovací zařízení silniční značky dopravní svislé držák dopravní značky držák na stěnu - 60</t>
  </si>
  <si>
    <t>162</t>
  </si>
  <si>
    <t>404452350</t>
  </si>
  <si>
    <t>sloupek Al 60 - 350</t>
  </si>
  <si>
    <t>-160144899</t>
  </si>
  <si>
    <t>výrobky a tabule orientační pro návěstí a zabezpečovací zařízení silniční značky dopravní svislé upínací svorky Al 60 - 350</t>
  </si>
  <si>
    <t>163</t>
  </si>
  <si>
    <t>404452400</t>
  </si>
  <si>
    <t>patka hliníková HP 60</t>
  </si>
  <si>
    <t>161147262</t>
  </si>
  <si>
    <t>výrobky a tabule orientační pro návěstí a zabezpečovací zařízení silniční značky dopravní svislé upínací svorky HP 60</t>
  </si>
  <si>
    <t>164</t>
  </si>
  <si>
    <t>404452530</t>
  </si>
  <si>
    <t>víčko plastové na sloupek 60</t>
  </si>
  <si>
    <t>457274678</t>
  </si>
  <si>
    <t>výrobky a tabule orientační pro návěstí a zabezpečovací zařízení silniční značky dopravní svislé upínací svorky na sloupek 60</t>
  </si>
  <si>
    <t>165</t>
  </si>
  <si>
    <t>404452560</t>
  </si>
  <si>
    <t>upínací svorka na sloupek US 60</t>
  </si>
  <si>
    <t>133106725</t>
  </si>
  <si>
    <t>výrobky a tabule orientační pro návěstí a zabezpečovací zařízení silniční značky dopravní svislé upínací svorky na sloupek US 60</t>
  </si>
  <si>
    <t>170</t>
  </si>
  <si>
    <t>915121111</t>
  </si>
  <si>
    <t>Vodorovné dopravní značení šířky 250 mm bílou barvou vodící čáry</t>
  </si>
  <si>
    <t>-344660420</t>
  </si>
  <si>
    <t>Vodorovné dopravní značení stříkané barvou vodící čára bílá šířky 250 mm základní</t>
  </si>
  <si>
    <t>171</t>
  </si>
  <si>
    <t>915121112</t>
  </si>
  <si>
    <t>Vodorovné dopravní značení šířky 250 mm retroreflexní bílou barvou vodící čáry</t>
  </si>
  <si>
    <t>-2124692861</t>
  </si>
  <si>
    <t>Vodorovné dopravní značení stříkané barvou vodící čára bílá šířky 250 mm retroreflexní</t>
  </si>
  <si>
    <t>166</t>
  </si>
  <si>
    <t>915211111</t>
  </si>
  <si>
    <t>Vodorovné dopravní značení bílým plastem dělící čáry souvislé šířky 125 mm</t>
  </si>
  <si>
    <t>1856749798</t>
  </si>
  <si>
    <t>167</t>
  </si>
  <si>
    <t>915211112</t>
  </si>
  <si>
    <t>Vodorovné dopravní značení retroreflexním bílým plastem dělící čáry souvislé šířky 125 mm</t>
  </si>
  <si>
    <t>1170880622</t>
  </si>
  <si>
    <t>168</t>
  </si>
  <si>
    <t>915211115</t>
  </si>
  <si>
    <t>Vodorovné dopravní značení žlutým plastem dělící čáry souvislé šířky 125 mm</t>
  </si>
  <si>
    <t>112661895</t>
  </si>
  <si>
    <t>169</t>
  </si>
  <si>
    <t>915211121</t>
  </si>
  <si>
    <t>Vodorovné dopravní značení bílým plastem dělící čáry přerušované šířky 125 mm</t>
  </si>
  <si>
    <t>-858369067</t>
  </si>
  <si>
    <t>172</t>
  </si>
  <si>
    <t>915221111</t>
  </si>
  <si>
    <t>Vodorovné dopravní značení bílým plastem vodící čáry šířky 250 mm</t>
  </si>
  <si>
    <t>696377299</t>
  </si>
  <si>
    <t>173</t>
  </si>
  <si>
    <t>915221112</t>
  </si>
  <si>
    <t>Vodorovné dopravní značení bílým plastem vodící čáry šířky 250 mm retroreflexní</t>
  </si>
  <si>
    <t>-528857646</t>
  </si>
  <si>
    <t>126</t>
  </si>
  <si>
    <t>966006211</t>
  </si>
  <si>
    <t>Odstranění svislých dopravních značek ze sloupů, sloupků nebo konzol</t>
  </si>
  <si>
    <t>-1702157815</t>
  </si>
  <si>
    <t>Odstranění (demontáž) svislých dopravních značek s odklizením materiálu na skládku na vzdálenost do 20 m nebo s naložením na dopravní prostředek ze sloupů, sloupků nebo konzol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</si>
</sst>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36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sz val="7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5" fillId="0" borderId="0" applyNumberFormat="0" applyFill="0" applyBorder="0" applyAlignment="0" applyProtection="0"/>
  </cellStyleXfs>
  <cellXfs count="259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1" fillId="0" borderId="0" xfId="0" applyFont="1" applyAlignment="1" applyProtection="1">
      <alignment horizontal="left" vertical="center"/>
      <protection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5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17" fillId="0" borderId="4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8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3" xfId="0" applyFont="1" applyBorder="1" applyAlignment="1">
      <alignment vertical="center"/>
    </xf>
    <xf numFmtId="0" fontId="15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0" fillId="4" borderId="0" xfId="0" applyFont="1" applyFill="1" applyAlignment="1" applyProtection="1">
      <alignment horizontal="center" vertical="center"/>
      <protection/>
    </xf>
    <xf numFmtId="0" fontId="21" fillId="0" borderId="13" xfId="0" applyFont="1" applyBorder="1" applyAlignment="1" applyProtection="1">
      <alignment horizontal="center" vertical="center" wrapText="1"/>
      <protection/>
    </xf>
    <xf numFmtId="0" fontId="21" fillId="0" borderId="14" xfId="0" applyFont="1" applyBorder="1" applyAlignment="1" applyProtection="1">
      <alignment horizontal="center" vertical="center" wrapText="1"/>
      <protection/>
    </xf>
    <xf numFmtId="0" fontId="21" fillId="0" borderId="15" xfId="0" applyFont="1" applyBorder="1" applyAlignment="1" applyProtection="1">
      <alignment horizontal="center" vertical="center" wrapText="1"/>
      <protection/>
    </xf>
    <xf numFmtId="0" fontId="0" fillId="0" borderId="16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2" fillId="0" borderId="0" xfId="0" applyFont="1" applyAlignment="1" applyProtection="1">
      <alignment horizontal="left" vertical="center"/>
      <protection/>
    </xf>
    <xf numFmtId="0" fontId="22" fillId="0" borderId="0" xfId="0" applyFont="1" applyAlignment="1" applyProtection="1">
      <alignment vertical="center"/>
      <protection/>
    </xf>
    <xf numFmtId="4" fontId="22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18" fillId="0" borderId="17" xfId="0" applyNumberFormat="1" applyFont="1" applyBorder="1" applyAlignment="1" applyProtection="1">
      <alignment vertical="center"/>
      <protection/>
    </xf>
    <xf numFmtId="4" fontId="18" fillId="0" borderId="0" xfId="0" applyNumberFormat="1" applyFont="1" applyBorder="1" applyAlignment="1" applyProtection="1">
      <alignment vertical="center"/>
      <protection/>
    </xf>
    <xf numFmtId="166" fontId="18" fillId="0" borderId="0" xfId="0" applyNumberFormat="1" applyFont="1" applyBorder="1" applyAlignment="1" applyProtection="1">
      <alignment vertical="center"/>
      <protection/>
    </xf>
    <xf numFmtId="4" fontId="18" fillId="0" borderId="12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3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4" fillId="0" borderId="0" xfId="0" applyFont="1" applyAlignment="1" applyProtection="1">
      <alignment vertical="center"/>
      <protection/>
    </xf>
    <xf numFmtId="0" fontId="25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6" fillId="0" borderId="18" xfId="0" applyNumberFormat="1" applyFont="1" applyBorder="1" applyAlignment="1" applyProtection="1">
      <alignment vertical="center"/>
      <protection/>
    </xf>
    <xf numFmtId="4" fontId="26" fillId="0" borderId="19" xfId="0" applyNumberFormat="1" applyFont="1" applyBorder="1" applyAlignment="1" applyProtection="1">
      <alignment vertical="center"/>
      <protection/>
    </xf>
    <xf numFmtId="166" fontId="26" fillId="0" borderId="19" xfId="0" applyNumberFormat="1" applyFont="1" applyBorder="1" applyAlignment="1" applyProtection="1">
      <alignment vertical="center"/>
      <protection/>
    </xf>
    <xf numFmtId="4" fontId="26" fillId="0" borderId="20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0" fillId="0" borderId="0" xfId="0" applyProtection="1">
      <protection locked="0"/>
    </xf>
    <xf numFmtId="0" fontId="0" fillId="0" borderId="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11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Font="1" applyAlignment="1" applyProtection="1">
      <alignment vertical="center"/>
      <protection locked="0"/>
    </xf>
    <xf numFmtId="0" fontId="3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 locked="0"/>
    </xf>
    <xf numFmtId="165" fontId="3" fillId="0" borderId="0" xfId="0" applyNumberFormat="1" applyFont="1" applyAlignment="1">
      <alignment horizontal="left" vertical="center"/>
    </xf>
    <xf numFmtId="0" fontId="0" fillId="0" borderId="3" xfId="0" applyFont="1" applyBorder="1" applyAlignment="1">
      <alignment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10" xfId="0" applyFont="1" applyBorder="1" applyAlignment="1" applyProtection="1">
      <alignment vertical="center"/>
      <protection locked="0"/>
    </xf>
    <xf numFmtId="0" fontId="15" fillId="0" borderId="0" xfId="0" applyFont="1" applyAlignment="1">
      <alignment horizontal="left" vertical="center"/>
    </xf>
    <xf numFmtId="4" fontId="22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 applyProtection="1">
      <alignment horizontal="right" vertical="center"/>
      <protection locked="0"/>
    </xf>
    <xf numFmtId="0" fontId="19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5" fillId="4" borderId="7" xfId="0" applyNumberFormat="1" applyFont="1" applyFill="1" applyBorder="1" applyAlignment="1">
      <alignment vertical="center"/>
    </xf>
    <xf numFmtId="0" fontId="0" fillId="4" borderId="21" xfId="0" applyFont="1" applyFill="1" applyBorder="1" applyAlignment="1">
      <alignment vertical="center"/>
    </xf>
    <xf numFmtId="0" fontId="17" fillId="0" borderId="4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4" xfId="0" applyFont="1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0" fillId="0" borderId="5" xfId="0" applyFont="1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right"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9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20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0" fillId="4" borderId="0" xfId="0" applyFont="1" applyFill="1" applyAlignment="1" applyProtection="1">
      <alignment vertical="center"/>
      <protection locked="0"/>
    </xf>
    <xf numFmtId="0" fontId="20" fillId="4" borderId="0" xfId="0" applyFont="1" applyFill="1" applyAlignment="1" applyProtection="1">
      <alignment horizontal="right" vertical="center"/>
      <protection/>
    </xf>
    <xf numFmtId="0" fontId="28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19" xfId="0" applyFont="1" applyBorder="1" applyAlignment="1" applyProtection="1">
      <alignment horizontal="left" vertical="center"/>
      <protection/>
    </xf>
    <xf numFmtId="0" fontId="7" fillId="0" borderId="19" xfId="0" applyFont="1" applyBorder="1" applyAlignment="1" applyProtection="1">
      <alignment vertical="center"/>
      <protection/>
    </xf>
    <xf numFmtId="0" fontId="7" fillId="0" borderId="19" xfId="0" applyFont="1" applyBorder="1" applyAlignment="1" applyProtection="1">
      <alignment vertical="center"/>
      <protection locked="0"/>
    </xf>
    <xf numFmtId="4" fontId="7" fillId="0" borderId="19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19" xfId="0" applyFont="1" applyBorder="1" applyAlignment="1" applyProtection="1">
      <alignment horizontal="left" vertical="center"/>
      <protection/>
    </xf>
    <xf numFmtId="0" fontId="8" fillId="0" borderId="19" xfId="0" applyFont="1" applyBorder="1" applyAlignment="1" applyProtection="1">
      <alignment vertical="center"/>
      <protection/>
    </xf>
    <xf numFmtId="0" fontId="8" fillId="0" borderId="19" xfId="0" applyFont="1" applyBorder="1" applyAlignment="1" applyProtection="1">
      <alignment vertical="center"/>
      <protection locked="0"/>
    </xf>
    <xf numFmtId="4" fontId="8" fillId="0" borderId="19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3" xfId="0" applyFont="1" applyBorder="1" applyAlignment="1" applyProtection="1">
      <alignment horizontal="center" vertical="center" wrapText="1"/>
      <protection/>
    </xf>
    <xf numFmtId="0" fontId="20" fillId="4" borderId="13" xfId="0" applyFont="1" applyFill="1" applyBorder="1" applyAlignment="1" applyProtection="1">
      <alignment horizontal="center" vertical="center" wrapText="1"/>
      <protection/>
    </xf>
    <xf numFmtId="0" fontId="20" fillId="4" borderId="14" xfId="0" applyFont="1" applyFill="1" applyBorder="1" applyAlignment="1" applyProtection="1">
      <alignment horizontal="center" vertical="center" wrapText="1"/>
      <protection/>
    </xf>
    <xf numFmtId="0" fontId="20" fillId="4" borderId="14" xfId="0" applyFont="1" applyFill="1" applyBorder="1" applyAlignment="1" applyProtection="1">
      <alignment horizontal="center" vertical="center" wrapText="1"/>
      <protection locked="0"/>
    </xf>
    <xf numFmtId="0" fontId="20" fillId="4" borderId="15" xfId="0" applyFont="1" applyFill="1" applyBorder="1" applyAlignment="1" applyProtection="1">
      <alignment horizontal="center" vertical="center" wrapText="1"/>
      <protection/>
    </xf>
    <xf numFmtId="0" fontId="20" fillId="4" borderId="0" xfId="0" applyFont="1" applyFill="1" applyAlignment="1" applyProtection="1">
      <alignment horizontal="center" vertical="center" wrapText="1"/>
      <protection/>
    </xf>
    <xf numFmtId="0" fontId="0" fillId="0" borderId="3" xfId="0" applyFont="1" applyBorder="1" applyAlignment="1">
      <alignment horizontal="center" vertical="center" wrapText="1"/>
    </xf>
    <xf numFmtId="4" fontId="22" fillId="0" borderId="0" xfId="0" applyNumberFormat="1" applyFont="1" applyAlignment="1" applyProtection="1">
      <alignment/>
      <protection/>
    </xf>
    <xf numFmtId="166" fontId="29" fillId="0" borderId="10" xfId="0" applyNumberFormat="1" applyFont="1" applyBorder="1" applyAlignment="1" applyProtection="1">
      <alignment/>
      <protection/>
    </xf>
    <xf numFmtId="166" fontId="29" fillId="0" borderId="11" xfId="0" applyNumberFormat="1" applyFont="1" applyBorder="1" applyAlignment="1" applyProtection="1">
      <alignment/>
      <protection/>
    </xf>
    <xf numFmtId="4" fontId="30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7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2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0" fillId="0" borderId="22" xfId="0" applyFont="1" applyBorder="1" applyAlignment="1" applyProtection="1">
      <alignment horizontal="center" vertical="center"/>
      <protection/>
    </xf>
    <xf numFmtId="49" fontId="20" fillId="0" borderId="22" xfId="0" applyNumberFormat="1" applyFont="1" applyBorder="1" applyAlignment="1" applyProtection="1">
      <alignment horizontal="left" vertical="center" wrapText="1"/>
      <protection/>
    </xf>
    <xf numFmtId="0" fontId="20" fillId="0" borderId="22" xfId="0" applyFont="1" applyBorder="1" applyAlignment="1" applyProtection="1">
      <alignment horizontal="left" vertical="center" wrapText="1"/>
      <protection/>
    </xf>
    <xf numFmtId="0" fontId="20" fillId="0" borderId="22" xfId="0" applyFont="1" applyBorder="1" applyAlignment="1" applyProtection="1">
      <alignment horizontal="center" vertical="center" wrapText="1"/>
      <protection/>
    </xf>
    <xf numFmtId="167" fontId="20" fillId="0" borderId="22" xfId="0" applyNumberFormat="1" applyFont="1" applyBorder="1" applyAlignment="1" applyProtection="1">
      <alignment vertical="center"/>
      <protection/>
    </xf>
    <xf numFmtId="4" fontId="20" fillId="2" borderId="22" xfId="0" applyNumberFormat="1" applyFont="1" applyFill="1" applyBorder="1" applyAlignment="1" applyProtection="1">
      <alignment vertical="center"/>
      <protection locked="0"/>
    </xf>
    <xf numFmtId="4" fontId="20" fillId="0" borderId="22" xfId="0" applyNumberFormat="1" applyFont="1" applyBorder="1" applyAlignment="1" applyProtection="1">
      <alignment vertical="center"/>
      <protection/>
    </xf>
    <xf numFmtId="0" fontId="21" fillId="2" borderId="17" xfId="0" applyFont="1" applyFill="1" applyBorder="1" applyAlignment="1" applyProtection="1">
      <alignment horizontal="left" vertical="center"/>
      <protection locked="0"/>
    </xf>
    <xf numFmtId="0" fontId="21" fillId="0" borderId="0" xfId="0" applyFont="1" applyBorder="1" applyAlignment="1" applyProtection="1">
      <alignment horizontal="center"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166" fontId="21" fillId="0" borderId="12" xfId="0" applyNumberFormat="1" applyFont="1" applyBorder="1" applyAlignment="1" applyProtection="1">
      <alignment vertical="center"/>
      <protection/>
    </xf>
    <xf numFmtId="0" fontId="20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1" fillId="0" borderId="0" xfId="0" applyFont="1" applyAlignment="1" applyProtection="1">
      <alignment horizontal="left" vertical="center"/>
      <protection/>
    </xf>
    <xf numFmtId="0" fontId="32" fillId="0" borderId="0" xfId="0" applyFont="1" applyAlignment="1" applyProtection="1">
      <alignment horizontal="left" vertical="center" wrapText="1"/>
      <protection/>
    </xf>
    <xf numFmtId="0" fontId="0" fillId="0" borderId="17" xfId="0" applyFont="1" applyBorder="1" applyAlignment="1" applyProtection="1">
      <alignment vertical="center"/>
      <protection/>
    </xf>
    <xf numFmtId="0" fontId="33" fillId="0" borderId="22" xfId="0" applyFont="1" applyBorder="1" applyAlignment="1" applyProtection="1">
      <alignment horizontal="center" vertical="center"/>
      <protection/>
    </xf>
    <xf numFmtId="49" fontId="33" fillId="0" borderId="22" xfId="0" applyNumberFormat="1" applyFont="1" applyBorder="1" applyAlignment="1" applyProtection="1">
      <alignment horizontal="left" vertical="center" wrapText="1"/>
      <protection/>
    </xf>
    <xf numFmtId="0" fontId="33" fillId="0" borderId="22" xfId="0" applyFont="1" applyBorder="1" applyAlignment="1" applyProtection="1">
      <alignment horizontal="left" vertical="center" wrapText="1"/>
      <protection/>
    </xf>
    <xf numFmtId="0" fontId="33" fillId="0" borderId="22" xfId="0" applyFont="1" applyBorder="1" applyAlignment="1" applyProtection="1">
      <alignment horizontal="center" vertical="center" wrapText="1"/>
      <protection/>
    </xf>
    <xf numFmtId="167" fontId="33" fillId="0" borderId="22" xfId="0" applyNumberFormat="1" applyFont="1" applyBorder="1" applyAlignment="1" applyProtection="1">
      <alignment vertical="center"/>
      <protection/>
    </xf>
    <xf numFmtId="4" fontId="33" fillId="2" borderId="22" xfId="0" applyNumberFormat="1" applyFont="1" applyFill="1" applyBorder="1" applyAlignment="1" applyProtection="1">
      <alignment vertical="center"/>
      <protection locked="0"/>
    </xf>
    <xf numFmtId="4" fontId="33" fillId="0" borderId="22" xfId="0" applyNumberFormat="1" applyFont="1" applyBorder="1" applyAlignment="1" applyProtection="1">
      <alignment vertical="center"/>
      <protection/>
    </xf>
    <xf numFmtId="0" fontId="34" fillId="0" borderId="3" xfId="0" applyFont="1" applyBorder="1" applyAlignment="1">
      <alignment vertical="center"/>
    </xf>
    <xf numFmtId="0" fontId="33" fillId="2" borderId="17" xfId="0" applyFont="1" applyFill="1" applyBorder="1" applyAlignment="1" applyProtection="1">
      <alignment horizontal="left" vertical="center"/>
      <protection locked="0"/>
    </xf>
    <xf numFmtId="0" fontId="33" fillId="0" borderId="0" xfId="0" applyFont="1" applyBorder="1" applyAlignment="1" applyProtection="1">
      <alignment horizontal="center" vertical="center"/>
      <protection/>
    </xf>
    <xf numFmtId="0" fontId="0" fillId="0" borderId="18" xfId="0" applyFont="1" applyBorder="1" applyAlignment="1" applyProtection="1">
      <alignment vertical="center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0" fontId="2" fillId="0" borderId="0" xfId="0" applyFont="1" applyAlignment="1" applyProtection="1">
      <alignment vertical="center"/>
      <protection/>
    </xf>
    <xf numFmtId="0" fontId="20" fillId="4" borderId="6" xfId="0" applyFont="1" applyFill="1" applyBorder="1" applyAlignment="1" applyProtection="1">
      <alignment horizontal="center" vertical="center"/>
      <protection/>
    </xf>
    <xf numFmtId="0" fontId="20" fillId="4" borderId="7" xfId="0" applyFont="1" applyFill="1" applyBorder="1" applyAlignment="1" applyProtection="1">
      <alignment horizontal="left" vertical="center"/>
      <protection/>
    </xf>
    <xf numFmtId="0" fontId="20" fillId="4" borderId="7" xfId="0" applyFont="1" applyFill="1" applyBorder="1" applyAlignment="1" applyProtection="1">
      <alignment horizontal="center" vertical="center"/>
      <protection/>
    </xf>
    <xf numFmtId="0" fontId="20" fillId="4" borderId="7" xfId="0" applyFont="1" applyFill="1" applyBorder="1" applyAlignment="1" applyProtection="1">
      <alignment horizontal="right" vertical="center"/>
      <protection/>
    </xf>
    <xf numFmtId="0" fontId="20" fillId="4" borderId="21" xfId="0" applyFont="1" applyFill="1" applyBorder="1" applyAlignment="1" applyProtection="1">
      <alignment horizontal="lef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25" fillId="0" borderId="0" xfId="0" applyFont="1" applyAlignment="1" applyProtection="1">
      <alignment vertical="center"/>
      <protection/>
    </xf>
    <xf numFmtId="0" fontId="24" fillId="0" borderId="0" xfId="0" applyFont="1" applyAlignment="1" applyProtection="1">
      <alignment horizontal="left" vertical="center" wrapText="1"/>
      <protection/>
    </xf>
    <xf numFmtId="4" fontId="22" fillId="0" borderId="0" xfId="0" applyNumberFormat="1" applyFont="1" applyAlignment="1" applyProtection="1">
      <alignment horizontal="right" vertical="center"/>
      <protection/>
    </xf>
    <xf numFmtId="4" fontId="22" fillId="0" borderId="0" xfId="0" applyNumberFormat="1" applyFont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21" xfId="0" applyFont="1" applyFill="1" applyBorder="1" applyAlignment="1" applyProtection="1">
      <alignment vertical="center"/>
      <protection/>
    </xf>
    <xf numFmtId="0" fontId="0" fillId="0" borderId="0" xfId="0"/>
    <xf numFmtId="0" fontId="3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18" fillId="0" borderId="16" xfId="0" applyFont="1" applyBorder="1" applyAlignment="1">
      <alignment horizontal="center" vertical="center"/>
    </xf>
    <xf numFmtId="0" fontId="18" fillId="0" borderId="10" xfId="0" applyFont="1" applyBorder="1" applyAlignment="1">
      <alignment horizontal="left" vertical="center"/>
    </xf>
    <xf numFmtId="0" fontId="19" fillId="0" borderId="17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19" fillId="0" borderId="17" xfId="0" applyFont="1" applyBorder="1" applyAlignment="1" applyProtection="1">
      <alignment horizontal="left" vertical="center"/>
      <protection/>
    </xf>
    <xf numFmtId="0" fontId="19" fillId="0" borderId="0" xfId="0" applyFont="1" applyBorder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0" fillId="0" borderId="0" xfId="0" applyProtection="1">
      <protection/>
    </xf>
    <xf numFmtId="0" fontId="4" fillId="0" borderId="0" xfId="0" applyFont="1" applyAlignment="1" applyProtection="1">
      <alignment horizontal="left" vertical="top" wrapText="1"/>
      <protection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right" vertical="center"/>
      <protection/>
    </xf>
    <xf numFmtId="4" fontId="16" fillId="0" borderId="0" xfId="0" applyNumberFormat="1" applyFont="1" applyAlignment="1" applyProtection="1">
      <alignment vertical="center"/>
      <protection/>
    </xf>
    <xf numFmtId="0" fontId="14" fillId="0" borderId="0" xfId="0" applyFont="1" applyAlignment="1">
      <alignment horizontal="left" vertical="top" wrapText="1"/>
    </xf>
    <xf numFmtId="0" fontId="14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4" fontId="15" fillId="0" borderId="5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4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L97"/>
  <sheetViews>
    <sheetView showGridLines="0" tabSelected="1" workbookViewId="0" topLeftCell="A1">
      <selection activeCell="AN8" sqref="AN8"/>
    </sheetView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33" width="2.7109375" style="0" customWidth="1"/>
    <col min="34" max="34" width="3.28125" style="0" customWidth="1"/>
    <col min="35" max="35" width="31.7109375" style="0" customWidth="1"/>
    <col min="36" max="37" width="2.421875" style="0" customWidth="1"/>
    <col min="38" max="38" width="8.28125" style="0" customWidth="1"/>
    <col min="39" max="39" width="3.28125" style="0" customWidth="1"/>
    <col min="40" max="40" width="13.28125" style="0" customWidth="1"/>
    <col min="41" max="41" width="7.421875" style="0" customWidth="1"/>
    <col min="42" max="42" width="4.140625" style="0" customWidth="1"/>
    <col min="43" max="43" width="15.7109375" style="0" hidden="1" customWidth="1"/>
    <col min="44" max="44" width="13.7109375" style="0" customWidth="1"/>
    <col min="45" max="47" width="25.8515625" style="0" hidden="1" customWidth="1"/>
    <col min="48" max="49" width="21.7109375" style="0" hidden="1" customWidth="1"/>
    <col min="50" max="51" width="25.00390625" style="0" hidden="1" customWidth="1"/>
    <col min="52" max="52" width="21.7109375" style="0" hidden="1" customWidth="1"/>
    <col min="53" max="53" width="19.140625" style="0" hidden="1" customWidth="1"/>
    <col min="54" max="54" width="25.00390625" style="0" hidden="1" customWidth="1"/>
    <col min="55" max="55" width="21.7109375" style="0" hidden="1" customWidth="1"/>
    <col min="56" max="56" width="19.140625" style="0" hidden="1" customWidth="1"/>
    <col min="57" max="57" width="66.421875" style="0" customWidth="1"/>
    <col min="71" max="91" width="9.28125" style="0" hidden="1" customWidth="1"/>
  </cols>
  <sheetData>
    <row r="1" spans="1:74" ht="12">
      <c r="A1" s="12" t="s">
        <v>0</v>
      </c>
      <c r="AZ1" s="12" t="s">
        <v>1</v>
      </c>
      <c r="BA1" s="12" t="s">
        <v>2</v>
      </c>
      <c r="BB1" s="12" t="s">
        <v>3</v>
      </c>
      <c r="BT1" s="12" t="s">
        <v>4</v>
      </c>
      <c r="BU1" s="12" t="s">
        <v>4</v>
      </c>
      <c r="BV1" s="12" t="s">
        <v>5</v>
      </c>
    </row>
    <row r="2" spans="44:72" ht="36.95" customHeight="1">
      <c r="AR2" s="228"/>
      <c r="AS2" s="228"/>
      <c r="AT2" s="228"/>
      <c r="AU2" s="228"/>
      <c r="AV2" s="228"/>
      <c r="AW2" s="228"/>
      <c r="AX2" s="228"/>
      <c r="AY2" s="228"/>
      <c r="AZ2" s="228"/>
      <c r="BA2" s="228"/>
      <c r="BB2" s="228"/>
      <c r="BC2" s="228"/>
      <c r="BD2" s="228"/>
      <c r="BE2" s="228"/>
      <c r="BS2" s="13" t="s">
        <v>6</v>
      </c>
      <c r="BT2" s="13" t="s">
        <v>7</v>
      </c>
    </row>
    <row r="3" spans="2:72" ht="6.95" customHeight="1">
      <c r="B3" s="14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6"/>
      <c r="BS3" s="13" t="s">
        <v>6</v>
      </c>
      <c r="BT3" s="13" t="s">
        <v>8</v>
      </c>
    </row>
    <row r="4" spans="2:71" ht="24.95" customHeight="1">
      <c r="B4" s="17"/>
      <c r="C4" s="18"/>
      <c r="D4" s="19" t="s">
        <v>9</v>
      </c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6"/>
      <c r="AS4" s="20" t="s">
        <v>10</v>
      </c>
      <c r="BE4" s="21" t="s">
        <v>11</v>
      </c>
      <c r="BS4" s="13" t="s">
        <v>12</v>
      </c>
    </row>
    <row r="5" spans="2:71" ht="12" customHeight="1">
      <c r="B5" s="17"/>
      <c r="C5" s="18"/>
      <c r="D5" s="22" t="s">
        <v>13</v>
      </c>
      <c r="E5" s="18"/>
      <c r="F5" s="18"/>
      <c r="G5" s="18"/>
      <c r="H5" s="18"/>
      <c r="I5" s="18"/>
      <c r="J5" s="18"/>
      <c r="K5" s="240" t="s">
        <v>14</v>
      </c>
      <c r="L5" s="241"/>
      <c r="M5" s="241"/>
      <c r="N5" s="241"/>
      <c r="O5" s="241"/>
      <c r="P5" s="241"/>
      <c r="Q5" s="241"/>
      <c r="R5" s="241"/>
      <c r="S5" s="241"/>
      <c r="T5" s="241"/>
      <c r="U5" s="241"/>
      <c r="V5" s="241"/>
      <c r="W5" s="241"/>
      <c r="X5" s="241"/>
      <c r="Y5" s="241"/>
      <c r="Z5" s="241"/>
      <c r="AA5" s="241"/>
      <c r="AB5" s="241"/>
      <c r="AC5" s="241"/>
      <c r="AD5" s="241"/>
      <c r="AE5" s="241"/>
      <c r="AF5" s="241"/>
      <c r="AG5" s="241"/>
      <c r="AH5" s="241"/>
      <c r="AI5" s="241"/>
      <c r="AJ5" s="241"/>
      <c r="AK5" s="241"/>
      <c r="AL5" s="241"/>
      <c r="AM5" s="241"/>
      <c r="AN5" s="241"/>
      <c r="AO5" s="241"/>
      <c r="AP5" s="18"/>
      <c r="AQ5" s="18"/>
      <c r="AR5" s="16"/>
      <c r="BE5" s="248" t="s">
        <v>15</v>
      </c>
      <c r="BS5" s="13" t="s">
        <v>6</v>
      </c>
    </row>
    <row r="6" spans="2:71" ht="36.95" customHeight="1">
      <c r="B6" s="17"/>
      <c r="C6" s="18"/>
      <c r="D6" s="24" t="s">
        <v>16</v>
      </c>
      <c r="E6" s="18"/>
      <c r="F6" s="18"/>
      <c r="G6" s="18"/>
      <c r="H6" s="18"/>
      <c r="I6" s="18"/>
      <c r="J6" s="18"/>
      <c r="K6" s="242" t="s">
        <v>17</v>
      </c>
      <c r="L6" s="241"/>
      <c r="M6" s="241"/>
      <c r="N6" s="241"/>
      <c r="O6" s="241"/>
      <c r="P6" s="241"/>
      <c r="Q6" s="241"/>
      <c r="R6" s="241"/>
      <c r="S6" s="241"/>
      <c r="T6" s="241"/>
      <c r="U6" s="241"/>
      <c r="V6" s="241"/>
      <c r="W6" s="241"/>
      <c r="X6" s="241"/>
      <c r="Y6" s="241"/>
      <c r="Z6" s="241"/>
      <c r="AA6" s="241"/>
      <c r="AB6" s="241"/>
      <c r="AC6" s="241"/>
      <c r="AD6" s="241"/>
      <c r="AE6" s="241"/>
      <c r="AF6" s="241"/>
      <c r="AG6" s="241"/>
      <c r="AH6" s="241"/>
      <c r="AI6" s="241"/>
      <c r="AJ6" s="241"/>
      <c r="AK6" s="241"/>
      <c r="AL6" s="241"/>
      <c r="AM6" s="241"/>
      <c r="AN6" s="241"/>
      <c r="AO6" s="241"/>
      <c r="AP6" s="18"/>
      <c r="AQ6" s="18"/>
      <c r="AR6" s="16"/>
      <c r="BE6" s="249"/>
      <c r="BS6" s="13" t="s">
        <v>18</v>
      </c>
    </row>
    <row r="7" spans="2:71" ht="12" customHeight="1">
      <c r="B7" s="17"/>
      <c r="C7" s="18"/>
      <c r="D7" s="25" t="s">
        <v>19</v>
      </c>
      <c r="E7" s="18"/>
      <c r="F7" s="18"/>
      <c r="G7" s="18"/>
      <c r="H7" s="18"/>
      <c r="I7" s="18"/>
      <c r="J7" s="18"/>
      <c r="K7" s="23" t="s">
        <v>1</v>
      </c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25" t="s">
        <v>20</v>
      </c>
      <c r="AL7" s="18"/>
      <c r="AM7" s="18"/>
      <c r="AN7" s="23" t="s">
        <v>1</v>
      </c>
      <c r="AO7" s="18"/>
      <c r="AP7" s="18"/>
      <c r="AQ7" s="18"/>
      <c r="AR7" s="16"/>
      <c r="BE7" s="249"/>
      <c r="BS7" s="13" t="s">
        <v>21</v>
      </c>
    </row>
    <row r="8" spans="2:71" ht="12" customHeight="1">
      <c r="B8" s="17"/>
      <c r="C8" s="18"/>
      <c r="D8" s="25" t="s">
        <v>22</v>
      </c>
      <c r="E8" s="18"/>
      <c r="F8" s="18"/>
      <c r="G8" s="18"/>
      <c r="H8" s="18"/>
      <c r="I8" s="18"/>
      <c r="J8" s="18"/>
      <c r="K8" s="23" t="s">
        <v>23</v>
      </c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25" t="s">
        <v>24</v>
      </c>
      <c r="AL8" s="18"/>
      <c r="AM8" s="18"/>
      <c r="AN8" s="26"/>
      <c r="AO8" s="18"/>
      <c r="AP8" s="18"/>
      <c r="AQ8" s="18"/>
      <c r="AR8" s="16"/>
      <c r="BE8" s="249"/>
      <c r="BS8" s="13" t="s">
        <v>25</v>
      </c>
    </row>
    <row r="9" spans="2:71" ht="14.45" customHeight="1">
      <c r="B9" s="17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6"/>
      <c r="BE9" s="249"/>
      <c r="BS9" s="13" t="s">
        <v>26</v>
      </c>
    </row>
    <row r="10" spans="2:71" ht="12" customHeight="1">
      <c r="B10" s="17"/>
      <c r="C10" s="18"/>
      <c r="D10" s="25" t="s">
        <v>27</v>
      </c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25" t="s">
        <v>28</v>
      </c>
      <c r="AL10" s="18"/>
      <c r="AM10" s="18"/>
      <c r="AN10" s="23" t="s">
        <v>1</v>
      </c>
      <c r="AO10" s="18"/>
      <c r="AP10" s="18"/>
      <c r="AQ10" s="18"/>
      <c r="AR10" s="16"/>
      <c r="BE10" s="249"/>
      <c r="BS10" s="13" t="s">
        <v>18</v>
      </c>
    </row>
    <row r="11" spans="2:71" ht="18.4" customHeight="1">
      <c r="B11" s="17"/>
      <c r="C11" s="18"/>
      <c r="D11" s="18"/>
      <c r="E11" s="23" t="s">
        <v>29</v>
      </c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25" t="s">
        <v>30</v>
      </c>
      <c r="AL11" s="18"/>
      <c r="AM11" s="18"/>
      <c r="AN11" s="23" t="s">
        <v>1</v>
      </c>
      <c r="AO11" s="18"/>
      <c r="AP11" s="18"/>
      <c r="AQ11" s="18"/>
      <c r="AR11" s="16"/>
      <c r="BE11" s="249"/>
      <c r="BS11" s="13" t="s">
        <v>18</v>
      </c>
    </row>
    <row r="12" spans="2:71" ht="6.95" customHeight="1">
      <c r="B12" s="17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6"/>
      <c r="BE12" s="249"/>
      <c r="BS12" s="13" t="s">
        <v>18</v>
      </c>
    </row>
    <row r="13" spans="2:71" ht="12" customHeight="1">
      <c r="B13" s="17"/>
      <c r="C13" s="18"/>
      <c r="D13" s="25" t="s">
        <v>31</v>
      </c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25" t="s">
        <v>28</v>
      </c>
      <c r="AL13" s="18"/>
      <c r="AM13" s="18"/>
      <c r="AN13" s="27" t="s">
        <v>32</v>
      </c>
      <c r="AO13" s="18"/>
      <c r="AP13" s="18"/>
      <c r="AQ13" s="18"/>
      <c r="AR13" s="16"/>
      <c r="BE13" s="249"/>
      <c r="BS13" s="13" t="s">
        <v>18</v>
      </c>
    </row>
    <row r="14" spans="2:71" ht="12.75">
      <c r="B14" s="17"/>
      <c r="C14" s="18"/>
      <c r="D14" s="18"/>
      <c r="E14" s="243" t="s">
        <v>32</v>
      </c>
      <c r="F14" s="244"/>
      <c r="G14" s="244"/>
      <c r="H14" s="244"/>
      <c r="I14" s="244"/>
      <c r="J14" s="244"/>
      <c r="K14" s="244"/>
      <c r="L14" s="244"/>
      <c r="M14" s="244"/>
      <c r="N14" s="244"/>
      <c r="O14" s="244"/>
      <c r="P14" s="244"/>
      <c r="Q14" s="244"/>
      <c r="R14" s="244"/>
      <c r="S14" s="244"/>
      <c r="T14" s="244"/>
      <c r="U14" s="244"/>
      <c r="V14" s="244"/>
      <c r="W14" s="244"/>
      <c r="X14" s="244"/>
      <c r="Y14" s="244"/>
      <c r="Z14" s="244"/>
      <c r="AA14" s="244"/>
      <c r="AB14" s="244"/>
      <c r="AC14" s="244"/>
      <c r="AD14" s="244"/>
      <c r="AE14" s="244"/>
      <c r="AF14" s="244"/>
      <c r="AG14" s="244"/>
      <c r="AH14" s="244"/>
      <c r="AI14" s="244"/>
      <c r="AJ14" s="244"/>
      <c r="AK14" s="25" t="s">
        <v>30</v>
      </c>
      <c r="AL14" s="18"/>
      <c r="AM14" s="18"/>
      <c r="AN14" s="27" t="s">
        <v>32</v>
      </c>
      <c r="AO14" s="18"/>
      <c r="AP14" s="18"/>
      <c r="AQ14" s="18"/>
      <c r="AR14" s="16"/>
      <c r="BE14" s="249"/>
      <c r="BS14" s="13" t="s">
        <v>18</v>
      </c>
    </row>
    <row r="15" spans="2:71" ht="6.95" customHeight="1">
      <c r="B15" s="17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6"/>
      <c r="BE15" s="249"/>
      <c r="BS15" s="13" t="s">
        <v>4</v>
      </c>
    </row>
    <row r="16" spans="2:71" ht="12" customHeight="1">
      <c r="B16" s="17"/>
      <c r="C16" s="18"/>
      <c r="D16" s="25" t="s">
        <v>33</v>
      </c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25" t="s">
        <v>28</v>
      </c>
      <c r="AL16" s="18"/>
      <c r="AM16" s="18"/>
      <c r="AN16" s="23" t="s">
        <v>1</v>
      </c>
      <c r="AO16" s="18"/>
      <c r="AP16" s="18"/>
      <c r="AQ16" s="18"/>
      <c r="AR16" s="16"/>
      <c r="BE16" s="249"/>
      <c r="BS16" s="13" t="s">
        <v>4</v>
      </c>
    </row>
    <row r="17" spans="2:71" ht="18.4" customHeight="1">
      <c r="B17" s="17"/>
      <c r="C17" s="18"/>
      <c r="D17" s="18"/>
      <c r="E17" s="23" t="s">
        <v>29</v>
      </c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25" t="s">
        <v>30</v>
      </c>
      <c r="AL17" s="18"/>
      <c r="AM17" s="18"/>
      <c r="AN17" s="23" t="s">
        <v>1</v>
      </c>
      <c r="AO17" s="18"/>
      <c r="AP17" s="18"/>
      <c r="AQ17" s="18"/>
      <c r="AR17" s="16"/>
      <c r="BE17" s="249"/>
      <c r="BS17" s="13" t="s">
        <v>4</v>
      </c>
    </row>
    <row r="18" spans="2:71" ht="6.95" customHeight="1">
      <c r="B18" s="17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6"/>
      <c r="BE18" s="249"/>
      <c r="BS18" s="13" t="s">
        <v>6</v>
      </c>
    </row>
    <row r="19" spans="2:71" ht="12" customHeight="1">
      <c r="B19" s="17"/>
      <c r="C19" s="18"/>
      <c r="D19" s="25" t="s">
        <v>34</v>
      </c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25" t="s">
        <v>28</v>
      </c>
      <c r="AL19" s="18"/>
      <c r="AM19" s="18"/>
      <c r="AN19" s="23" t="s">
        <v>1</v>
      </c>
      <c r="AO19" s="18"/>
      <c r="AP19" s="18"/>
      <c r="AQ19" s="18"/>
      <c r="AR19" s="16"/>
      <c r="BE19" s="249"/>
      <c r="BS19" s="13" t="s">
        <v>6</v>
      </c>
    </row>
    <row r="20" spans="2:71" ht="18.4" customHeight="1">
      <c r="B20" s="17"/>
      <c r="C20" s="18"/>
      <c r="D20" s="18"/>
      <c r="E20" s="23" t="s">
        <v>29</v>
      </c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25" t="s">
        <v>30</v>
      </c>
      <c r="AL20" s="18"/>
      <c r="AM20" s="18"/>
      <c r="AN20" s="23" t="s">
        <v>1</v>
      </c>
      <c r="AO20" s="18"/>
      <c r="AP20" s="18"/>
      <c r="AQ20" s="18"/>
      <c r="AR20" s="16"/>
      <c r="BE20" s="249"/>
      <c r="BS20" s="13" t="s">
        <v>35</v>
      </c>
    </row>
    <row r="21" spans="2:57" ht="6.95" customHeight="1">
      <c r="B21" s="17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6"/>
      <c r="BE21" s="249"/>
    </row>
    <row r="22" spans="2:57" ht="12" customHeight="1">
      <c r="B22" s="17"/>
      <c r="C22" s="18"/>
      <c r="D22" s="25" t="s">
        <v>36</v>
      </c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6"/>
      <c r="BE22" s="249"/>
    </row>
    <row r="23" spans="2:57" ht="16.5" customHeight="1">
      <c r="B23" s="17"/>
      <c r="C23" s="18"/>
      <c r="D23" s="18"/>
      <c r="E23" s="245" t="s">
        <v>1</v>
      </c>
      <c r="F23" s="245"/>
      <c r="G23" s="245"/>
      <c r="H23" s="245"/>
      <c r="I23" s="245"/>
      <c r="J23" s="245"/>
      <c r="K23" s="245"/>
      <c r="L23" s="245"/>
      <c r="M23" s="245"/>
      <c r="N23" s="245"/>
      <c r="O23" s="245"/>
      <c r="P23" s="245"/>
      <c r="Q23" s="245"/>
      <c r="R23" s="245"/>
      <c r="S23" s="245"/>
      <c r="T23" s="245"/>
      <c r="U23" s="245"/>
      <c r="V23" s="245"/>
      <c r="W23" s="245"/>
      <c r="X23" s="245"/>
      <c r="Y23" s="245"/>
      <c r="Z23" s="245"/>
      <c r="AA23" s="245"/>
      <c r="AB23" s="245"/>
      <c r="AC23" s="245"/>
      <c r="AD23" s="245"/>
      <c r="AE23" s="245"/>
      <c r="AF23" s="245"/>
      <c r="AG23" s="245"/>
      <c r="AH23" s="245"/>
      <c r="AI23" s="245"/>
      <c r="AJ23" s="245"/>
      <c r="AK23" s="245"/>
      <c r="AL23" s="245"/>
      <c r="AM23" s="245"/>
      <c r="AN23" s="245"/>
      <c r="AO23" s="18"/>
      <c r="AP23" s="18"/>
      <c r="AQ23" s="18"/>
      <c r="AR23" s="16"/>
      <c r="BE23" s="249"/>
    </row>
    <row r="24" spans="2:57" ht="6.95" customHeight="1">
      <c r="B24" s="17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6"/>
      <c r="BE24" s="249"/>
    </row>
    <row r="25" spans="2:57" ht="6.95" customHeight="1">
      <c r="B25" s="17"/>
      <c r="C25" s="18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18"/>
      <c r="AQ25" s="18"/>
      <c r="AR25" s="16"/>
      <c r="BE25" s="249"/>
    </row>
    <row r="26" spans="2:57" s="1" customFormat="1" ht="25.9" customHeight="1">
      <c r="B26" s="30"/>
      <c r="C26" s="31"/>
      <c r="D26" s="32" t="s">
        <v>37</v>
      </c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251">
        <f>ROUND(AG94,2)</f>
        <v>0</v>
      </c>
      <c r="AL26" s="252"/>
      <c r="AM26" s="252"/>
      <c r="AN26" s="252"/>
      <c r="AO26" s="252"/>
      <c r="AP26" s="31"/>
      <c r="AQ26" s="31"/>
      <c r="AR26" s="34"/>
      <c r="BE26" s="249"/>
    </row>
    <row r="27" spans="2:57" s="1" customFormat="1" ht="6.95" customHeight="1">
      <c r="B27" s="30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4"/>
      <c r="BE27" s="249"/>
    </row>
    <row r="28" spans="2:57" s="1" customFormat="1" ht="12.75">
      <c r="B28" s="30"/>
      <c r="C28" s="31"/>
      <c r="D28" s="31"/>
      <c r="E28" s="31"/>
      <c r="F28" s="31"/>
      <c r="G28" s="31"/>
      <c r="H28" s="31"/>
      <c r="I28" s="31"/>
      <c r="J28" s="31"/>
      <c r="K28" s="31"/>
      <c r="L28" s="246" t="s">
        <v>38</v>
      </c>
      <c r="M28" s="246"/>
      <c r="N28" s="246"/>
      <c r="O28" s="246"/>
      <c r="P28" s="246"/>
      <c r="Q28" s="31"/>
      <c r="R28" s="31"/>
      <c r="S28" s="31"/>
      <c r="T28" s="31"/>
      <c r="U28" s="31"/>
      <c r="V28" s="31"/>
      <c r="W28" s="246" t="s">
        <v>39</v>
      </c>
      <c r="X28" s="246"/>
      <c r="Y28" s="246"/>
      <c r="Z28" s="246"/>
      <c r="AA28" s="246"/>
      <c r="AB28" s="246"/>
      <c r="AC28" s="246"/>
      <c r="AD28" s="246"/>
      <c r="AE28" s="246"/>
      <c r="AF28" s="31"/>
      <c r="AG28" s="31"/>
      <c r="AH28" s="31"/>
      <c r="AI28" s="31"/>
      <c r="AJ28" s="31"/>
      <c r="AK28" s="246" t="s">
        <v>40</v>
      </c>
      <c r="AL28" s="246"/>
      <c r="AM28" s="246"/>
      <c r="AN28" s="246"/>
      <c r="AO28" s="246"/>
      <c r="AP28" s="31"/>
      <c r="AQ28" s="31"/>
      <c r="AR28" s="34"/>
      <c r="BE28" s="249"/>
    </row>
    <row r="29" spans="2:57" s="2" customFormat="1" ht="14.45" customHeight="1">
      <c r="B29" s="35"/>
      <c r="C29" s="36"/>
      <c r="D29" s="25" t="s">
        <v>41</v>
      </c>
      <c r="E29" s="36"/>
      <c r="F29" s="25" t="s">
        <v>42</v>
      </c>
      <c r="G29" s="36"/>
      <c r="H29" s="36"/>
      <c r="I29" s="36"/>
      <c r="J29" s="36"/>
      <c r="K29" s="36"/>
      <c r="L29" s="212">
        <v>0.21</v>
      </c>
      <c r="M29" s="213"/>
      <c r="N29" s="213"/>
      <c r="O29" s="213"/>
      <c r="P29" s="213"/>
      <c r="Q29" s="36"/>
      <c r="R29" s="36"/>
      <c r="S29" s="36"/>
      <c r="T29" s="36"/>
      <c r="U29" s="36"/>
      <c r="V29" s="36"/>
      <c r="W29" s="247">
        <f>ROUND(AZ94,2)</f>
        <v>0</v>
      </c>
      <c r="X29" s="213"/>
      <c r="Y29" s="213"/>
      <c r="Z29" s="213"/>
      <c r="AA29" s="213"/>
      <c r="AB29" s="213"/>
      <c r="AC29" s="213"/>
      <c r="AD29" s="213"/>
      <c r="AE29" s="213"/>
      <c r="AF29" s="36"/>
      <c r="AG29" s="36"/>
      <c r="AH29" s="36"/>
      <c r="AI29" s="36"/>
      <c r="AJ29" s="36"/>
      <c r="AK29" s="247">
        <f>ROUND(AV94,2)</f>
        <v>0</v>
      </c>
      <c r="AL29" s="213"/>
      <c r="AM29" s="213"/>
      <c r="AN29" s="213"/>
      <c r="AO29" s="213"/>
      <c r="AP29" s="36"/>
      <c r="AQ29" s="36"/>
      <c r="AR29" s="37"/>
      <c r="BE29" s="250"/>
    </row>
    <row r="30" spans="2:57" s="2" customFormat="1" ht="14.45" customHeight="1">
      <c r="B30" s="35"/>
      <c r="C30" s="36"/>
      <c r="D30" s="36"/>
      <c r="E30" s="36"/>
      <c r="F30" s="25" t="s">
        <v>43</v>
      </c>
      <c r="G30" s="36"/>
      <c r="H30" s="36"/>
      <c r="I30" s="36"/>
      <c r="J30" s="36"/>
      <c r="K30" s="36"/>
      <c r="L30" s="212">
        <v>0.15</v>
      </c>
      <c r="M30" s="213"/>
      <c r="N30" s="213"/>
      <c r="O30" s="213"/>
      <c r="P30" s="213"/>
      <c r="Q30" s="36"/>
      <c r="R30" s="36"/>
      <c r="S30" s="36"/>
      <c r="T30" s="36"/>
      <c r="U30" s="36"/>
      <c r="V30" s="36"/>
      <c r="W30" s="247">
        <f>ROUND(BA94,2)</f>
        <v>0</v>
      </c>
      <c r="X30" s="213"/>
      <c r="Y30" s="213"/>
      <c r="Z30" s="213"/>
      <c r="AA30" s="213"/>
      <c r="AB30" s="213"/>
      <c r="AC30" s="213"/>
      <c r="AD30" s="213"/>
      <c r="AE30" s="213"/>
      <c r="AF30" s="36"/>
      <c r="AG30" s="36"/>
      <c r="AH30" s="36"/>
      <c r="AI30" s="36"/>
      <c r="AJ30" s="36"/>
      <c r="AK30" s="247">
        <f>ROUND(AW94,2)</f>
        <v>0</v>
      </c>
      <c r="AL30" s="213"/>
      <c r="AM30" s="213"/>
      <c r="AN30" s="213"/>
      <c r="AO30" s="213"/>
      <c r="AP30" s="36"/>
      <c r="AQ30" s="36"/>
      <c r="AR30" s="37"/>
      <c r="BE30" s="250"/>
    </row>
    <row r="31" spans="2:57" s="2" customFormat="1" ht="14.45" customHeight="1" hidden="1">
      <c r="B31" s="35"/>
      <c r="C31" s="36"/>
      <c r="D31" s="36"/>
      <c r="E31" s="36"/>
      <c r="F31" s="25" t="s">
        <v>44</v>
      </c>
      <c r="G31" s="36"/>
      <c r="H31" s="36"/>
      <c r="I31" s="36"/>
      <c r="J31" s="36"/>
      <c r="K31" s="36"/>
      <c r="L31" s="212">
        <v>0.21</v>
      </c>
      <c r="M31" s="213"/>
      <c r="N31" s="213"/>
      <c r="O31" s="213"/>
      <c r="P31" s="213"/>
      <c r="Q31" s="36"/>
      <c r="R31" s="36"/>
      <c r="S31" s="36"/>
      <c r="T31" s="36"/>
      <c r="U31" s="36"/>
      <c r="V31" s="36"/>
      <c r="W31" s="247">
        <f>ROUND(BB94,2)</f>
        <v>0</v>
      </c>
      <c r="X31" s="213"/>
      <c r="Y31" s="213"/>
      <c r="Z31" s="213"/>
      <c r="AA31" s="213"/>
      <c r="AB31" s="213"/>
      <c r="AC31" s="213"/>
      <c r="AD31" s="213"/>
      <c r="AE31" s="213"/>
      <c r="AF31" s="36"/>
      <c r="AG31" s="36"/>
      <c r="AH31" s="36"/>
      <c r="AI31" s="36"/>
      <c r="AJ31" s="36"/>
      <c r="AK31" s="247">
        <v>0</v>
      </c>
      <c r="AL31" s="213"/>
      <c r="AM31" s="213"/>
      <c r="AN31" s="213"/>
      <c r="AO31" s="213"/>
      <c r="AP31" s="36"/>
      <c r="AQ31" s="36"/>
      <c r="AR31" s="37"/>
      <c r="BE31" s="250"/>
    </row>
    <row r="32" spans="2:57" s="2" customFormat="1" ht="14.45" customHeight="1" hidden="1">
      <c r="B32" s="35"/>
      <c r="C32" s="36"/>
      <c r="D32" s="36"/>
      <c r="E32" s="36"/>
      <c r="F32" s="25" t="s">
        <v>45</v>
      </c>
      <c r="G32" s="36"/>
      <c r="H32" s="36"/>
      <c r="I32" s="36"/>
      <c r="J32" s="36"/>
      <c r="K32" s="36"/>
      <c r="L32" s="212">
        <v>0.15</v>
      </c>
      <c r="M32" s="213"/>
      <c r="N32" s="213"/>
      <c r="O32" s="213"/>
      <c r="P32" s="213"/>
      <c r="Q32" s="36"/>
      <c r="R32" s="36"/>
      <c r="S32" s="36"/>
      <c r="T32" s="36"/>
      <c r="U32" s="36"/>
      <c r="V32" s="36"/>
      <c r="W32" s="247">
        <f>ROUND(BC94,2)</f>
        <v>0</v>
      </c>
      <c r="X32" s="213"/>
      <c r="Y32" s="213"/>
      <c r="Z32" s="213"/>
      <c r="AA32" s="213"/>
      <c r="AB32" s="213"/>
      <c r="AC32" s="213"/>
      <c r="AD32" s="213"/>
      <c r="AE32" s="213"/>
      <c r="AF32" s="36"/>
      <c r="AG32" s="36"/>
      <c r="AH32" s="36"/>
      <c r="AI32" s="36"/>
      <c r="AJ32" s="36"/>
      <c r="AK32" s="247">
        <v>0</v>
      </c>
      <c r="AL32" s="213"/>
      <c r="AM32" s="213"/>
      <c r="AN32" s="213"/>
      <c r="AO32" s="213"/>
      <c r="AP32" s="36"/>
      <c r="AQ32" s="36"/>
      <c r="AR32" s="37"/>
      <c r="BE32" s="250"/>
    </row>
    <row r="33" spans="2:57" s="2" customFormat="1" ht="14.45" customHeight="1" hidden="1">
      <c r="B33" s="35"/>
      <c r="C33" s="36"/>
      <c r="D33" s="36"/>
      <c r="E33" s="36"/>
      <c r="F33" s="25" t="s">
        <v>46</v>
      </c>
      <c r="G33" s="36"/>
      <c r="H33" s="36"/>
      <c r="I33" s="36"/>
      <c r="J33" s="36"/>
      <c r="K33" s="36"/>
      <c r="L33" s="212">
        <v>0</v>
      </c>
      <c r="M33" s="213"/>
      <c r="N33" s="213"/>
      <c r="O33" s="213"/>
      <c r="P33" s="213"/>
      <c r="Q33" s="36"/>
      <c r="R33" s="36"/>
      <c r="S33" s="36"/>
      <c r="T33" s="36"/>
      <c r="U33" s="36"/>
      <c r="V33" s="36"/>
      <c r="W33" s="247">
        <f>ROUND(BD94,2)</f>
        <v>0</v>
      </c>
      <c r="X33" s="213"/>
      <c r="Y33" s="213"/>
      <c r="Z33" s="213"/>
      <c r="AA33" s="213"/>
      <c r="AB33" s="213"/>
      <c r="AC33" s="213"/>
      <c r="AD33" s="213"/>
      <c r="AE33" s="213"/>
      <c r="AF33" s="36"/>
      <c r="AG33" s="36"/>
      <c r="AH33" s="36"/>
      <c r="AI33" s="36"/>
      <c r="AJ33" s="36"/>
      <c r="AK33" s="247">
        <v>0</v>
      </c>
      <c r="AL33" s="213"/>
      <c r="AM33" s="213"/>
      <c r="AN33" s="213"/>
      <c r="AO33" s="213"/>
      <c r="AP33" s="36"/>
      <c r="AQ33" s="36"/>
      <c r="AR33" s="37"/>
      <c r="BE33" s="250"/>
    </row>
    <row r="34" spans="2:57" s="1" customFormat="1" ht="6.95" customHeight="1">
      <c r="B34" s="30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4"/>
      <c r="BE34" s="249"/>
    </row>
    <row r="35" spans="2:44" s="1" customFormat="1" ht="25.9" customHeight="1">
      <c r="B35" s="30"/>
      <c r="C35" s="38"/>
      <c r="D35" s="39" t="s">
        <v>47</v>
      </c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1" t="s">
        <v>48</v>
      </c>
      <c r="U35" s="40"/>
      <c r="V35" s="40"/>
      <c r="W35" s="40"/>
      <c r="X35" s="224" t="s">
        <v>49</v>
      </c>
      <c r="Y35" s="225"/>
      <c r="Z35" s="225"/>
      <c r="AA35" s="225"/>
      <c r="AB35" s="225"/>
      <c r="AC35" s="40"/>
      <c r="AD35" s="40"/>
      <c r="AE35" s="40"/>
      <c r="AF35" s="40"/>
      <c r="AG35" s="40"/>
      <c r="AH35" s="40"/>
      <c r="AI35" s="40"/>
      <c r="AJ35" s="40"/>
      <c r="AK35" s="226">
        <f>SUM(AK26:AK33)</f>
        <v>0</v>
      </c>
      <c r="AL35" s="225"/>
      <c r="AM35" s="225"/>
      <c r="AN35" s="225"/>
      <c r="AO35" s="227"/>
      <c r="AP35" s="38"/>
      <c r="AQ35" s="38"/>
      <c r="AR35" s="34"/>
    </row>
    <row r="36" spans="2:44" s="1" customFormat="1" ht="6.95" customHeight="1">
      <c r="B36" s="30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4"/>
    </row>
    <row r="37" spans="2:44" s="1" customFormat="1" ht="14.45" customHeight="1">
      <c r="B37" s="30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4"/>
    </row>
    <row r="38" spans="2:44" ht="14.45" customHeight="1">
      <c r="B38" s="17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6"/>
    </row>
    <row r="39" spans="2:44" ht="14.45" customHeight="1">
      <c r="B39" s="17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6"/>
    </row>
    <row r="40" spans="2:44" ht="14.45" customHeight="1">
      <c r="B40" s="17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6"/>
    </row>
    <row r="41" spans="2:44" ht="14.45" customHeight="1">
      <c r="B41" s="17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6"/>
    </row>
    <row r="42" spans="2:44" ht="14.45" customHeight="1">
      <c r="B42" s="17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6"/>
    </row>
    <row r="43" spans="2:44" ht="14.45" customHeight="1">
      <c r="B43" s="17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6"/>
    </row>
    <row r="44" spans="2:44" ht="14.45" customHeight="1">
      <c r="B44" s="17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6"/>
    </row>
    <row r="45" spans="2:44" ht="14.45" customHeight="1">
      <c r="B45" s="17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6"/>
    </row>
    <row r="46" spans="2:44" ht="14.45" customHeight="1">
      <c r="B46" s="17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6"/>
    </row>
    <row r="47" spans="2:44" ht="14.45" customHeight="1">
      <c r="B47" s="17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6"/>
    </row>
    <row r="48" spans="2:44" ht="14.45" customHeight="1">
      <c r="B48" s="17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6"/>
    </row>
    <row r="49" spans="2:44" s="1" customFormat="1" ht="14.45" customHeight="1">
      <c r="B49" s="30"/>
      <c r="C49" s="31"/>
      <c r="D49" s="42" t="s">
        <v>50</v>
      </c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2" t="s">
        <v>51</v>
      </c>
      <c r="AI49" s="43"/>
      <c r="AJ49" s="43"/>
      <c r="AK49" s="43"/>
      <c r="AL49" s="43"/>
      <c r="AM49" s="43"/>
      <c r="AN49" s="43"/>
      <c r="AO49" s="43"/>
      <c r="AP49" s="31"/>
      <c r="AQ49" s="31"/>
      <c r="AR49" s="34"/>
    </row>
    <row r="50" spans="2:44" ht="12">
      <c r="B50" s="17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6"/>
    </row>
    <row r="51" spans="2:44" ht="12">
      <c r="B51" s="17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6"/>
    </row>
    <row r="52" spans="2:44" ht="12">
      <c r="B52" s="17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6"/>
    </row>
    <row r="53" spans="2:44" ht="12">
      <c r="B53" s="17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6"/>
    </row>
    <row r="54" spans="2:44" ht="12">
      <c r="B54" s="17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6"/>
    </row>
    <row r="55" spans="2:44" ht="12">
      <c r="B55" s="17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6"/>
    </row>
    <row r="56" spans="2:44" ht="12">
      <c r="B56" s="17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6"/>
    </row>
    <row r="57" spans="2:44" ht="12">
      <c r="B57" s="17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18"/>
      <c r="AQ57" s="18"/>
      <c r="AR57" s="16"/>
    </row>
    <row r="58" spans="2:44" ht="12">
      <c r="B58" s="17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N58" s="18"/>
      <c r="AO58" s="18"/>
      <c r="AP58" s="18"/>
      <c r="AQ58" s="18"/>
      <c r="AR58" s="16"/>
    </row>
    <row r="59" spans="2:44" ht="12">
      <c r="B59" s="17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18"/>
      <c r="AQ59" s="18"/>
      <c r="AR59" s="16"/>
    </row>
    <row r="60" spans="2:44" s="1" customFormat="1" ht="12.75">
      <c r="B60" s="30"/>
      <c r="C60" s="31"/>
      <c r="D60" s="44" t="s">
        <v>52</v>
      </c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44" t="s">
        <v>53</v>
      </c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  <c r="AH60" s="44" t="s">
        <v>52</v>
      </c>
      <c r="AI60" s="33"/>
      <c r="AJ60" s="33"/>
      <c r="AK60" s="33"/>
      <c r="AL60" s="33"/>
      <c r="AM60" s="44" t="s">
        <v>53</v>
      </c>
      <c r="AN60" s="33"/>
      <c r="AO60" s="33"/>
      <c r="AP60" s="31"/>
      <c r="AQ60" s="31"/>
      <c r="AR60" s="34"/>
    </row>
    <row r="61" spans="2:44" ht="12">
      <c r="B61" s="17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18"/>
      <c r="AP61" s="18"/>
      <c r="AQ61" s="18"/>
      <c r="AR61" s="16"/>
    </row>
    <row r="62" spans="2:44" ht="12">
      <c r="B62" s="17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6"/>
    </row>
    <row r="63" spans="2:44" ht="12">
      <c r="B63" s="17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6"/>
    </row>
    <row r="64" spans="2:44" s="1" customFormat="1" ht="12.75">
      <c r="B64" s="30"/>
      <c r="C64" s="31"/>
      <c r="D64" s="42" t="s">
        <v>54</v>
      </c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43"/>
      <c r="AH64" s="42" t="s">
        <v>55</v>
      </c>
      <c r="AI64" s="43"/>
      <c r="AJ64" s="43"/>
      <c r="AK64" s="43"/>
      <c r="AL64" s="43"/>
      <c r="AM64" s="43"/>
      <c r="AN64" s="43"/>
      <c r="AO64" s="43"/>
      <c r="AP64" s="31"/>
      <c r="AQ64" s="31"/>
      <c r="AR64" s="34"/>
    </row>
    <row r="65" spans="2:44" ht="12">
      <c r="B65" s="17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6"/>
    </row>
    <row r="66" spans="2:44" ht="12">
      <c r="B66" s="17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6"/>
    </row>
    <row r="67" spans="2:44" ht="12">
      <c r="B67" s="17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6"/>
    </row>
    <row r="68" spans="2:44" ht="12">
      <c r="B68" s="17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6"/>
    </row>
    <row r="69" spans="2:44" ht="12">
      <c r="B69" s="17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6"/>
    </row>
    <row r="70" spans="2:44" ht="12">
      <c r="B70" s="17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6"/>
    </row>
    <row r="71" spans="2:44" ht="12">
      <c r="B71" s="17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6"/>
    </row>
    <row r="72" spans="2:44" ht="12">
      <c r="B72" s="17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6"/>
    </row>
    <row r="73" spans="2:44" ht="12">
      <c r="B73" s="17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6"/>
    </row>
    <row r="74" spans="2:44" ht="12">
      <c r="B74" s="17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18"/>
      <c r="AR74" s="16"/>
    </row>
    <row r="75" spans="2:44" s="1" customFormat="1" ht="12.75">
      <c r="B75" s="30"/>
      <c r="C75" s="31"/>
      <c r="D75" s="44" t="s">
        <v>52</v>
      </c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44" t="s">
        <v>53</v>
      </c>
      <c r="W75" s="33"/>
      <c r="X75" s="33"/>
      <c r="Y75" s="33"/>
      <c r="Z75" s="33"/>
      <c r="AA75" s="33"/>
      <c r="AB75" s="33"/>
      <c r="AC75" s="33"/>
      <c r="AD75" s="33"/>
      <c r="AE75" s="33"/>
      <c r="AF75" s="33"/>
      <c r="AG75" s="33"/>
      <c r="AH75" s="44" t="s">
        <v>52</v>
      </c>
      <c r="AI75" s="33"/>
      <c r="AJ75" s="33"/>
      <c r="AK75" s="33"/>
      <c r="AL75" s="33"/>
      <c r="AM75" s="44" t="s">
        <v>53</v>
      </c>
      <c r="AN75" s="33"/>
      <c r="AO75" s="33"/>
      <c r="AP75" s="31"/>
      <c r="AQ75" s="31"/>
      <c r="AR75" s="34"/>
    </row>
    <row r="76" spans="2:44" s="1" customFormat="1" ht="12">
      <c r="B76" s="30"/>
      <c r="C76" s="31"/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  <c r="AF76" s="31"/>
      <c r="AG76" s="31"/>
      <c r="AH76" s="31"/>
      <c r="AI76" s="31"/>
      <c r="AJ76" s="31"/>
      <c r="AK76" s="31"/>
      <c r="AL76" s="31"/>
      <c r="AM76" s="31"/>
      <c r="AN76" s="31"/>
      <c r="AO76" s="31"/>
      <c r="AP76" s="31"/>
      <c r="AQ76" s="31"/>
      <c r="AR76" s="34"/>
    </row>
    <row r="77" spans="2:44" s="1" customFormat="1" ht="6.95" customHeight="1">
      <c r="B77" s="45"/>
      <c r="C77" s="46"/>
      <c r="D77" s="46"/>
      <c r="E77" s="46"/>
      <c r="F77" s="46"/>
      <c r="G77" s="46"/>
      <c r="H77" s="46"/>
      <c r="I77" s="46"/>
      <c r="J77" s="46"/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  <c r="V77" s="46"/>
      <c r="W77" s="46"/>
      <c r="X77" s="46"/>
      <c r="Y77" s="46"/>
      <c r="Z77" s="46"/>
      <c r="AA77" s="46"/>
      <c r="AB77" s="46"/>
      <c r="AC77" s="46"/>
      <c r="AD77" s="46"/>
      <c r="AE77" s="46"/>
      <c r="AF77" s="46"/>
      <c r="AG77" s="46"/>
      <c r="AH77" s="46"/>
      <c r="AI77" s="46"/>
      <c r="AJ77" s="46"/>
      <c r="AK77" s="46"/>
      <c r="AL77" s="46"/>
      <c r="AM77" s="46"/>
      <c r="AN77" s="46"/>
      <c r="AO77" s="46"/>
      <c r="AP77" s="46"/>
      <c r="AQ77" s="46"/>
      <c r="AR77" s="34"/>
    </row>
    <row r="81" spans="2:44" s="1" customFormat="1" ht="6.95" customHeight="1">
      <c r="B81" s="47"/>
      <c r="C81" s="48"/>
      <c r="D81" s="48"/>
      <c r="E81" s="48"/>
      <c r="F81" s="48"/>
      <c r="G81" s="48"/>
      <c r="H81" s="48"/>
      <c r="I81" s="48"/>
      <c r="J81" s="48"/>
      <c r="K81" s="48"/>
      <c r="L81" s="48"/>
      <c r="M81" s="48"/>
      <c r="N81" s="48"/>
      <c r="O81" s="48"/>
      <c r="P81" s="48"/>
      <c r="Q81" s="48"/>
      <c r="R81" s="48"/>
      <c r="S81" s="48"/>
      <c r="T81" s="48"/>
      <c r="U81" s="48"/>
      <c r="V81" s="48"/>
      <c r="W81" s="48"/>
      <c r="X81" s="48"/>
      <c r="Y81" s="48"/>
      <c r="Z81" s="48"/>
      <c r="AA81" s="48"/>
      <c r="AB81" s="48"/>
      <c r="AC81" s="48"/>
      <c r="AD81" s="48"/>
      <c r="AE81" s="48"/>
      <c r="AF81" s="48"/>
      <c r="AG81" s="48"/>
      <c r="AH81" s="48"/>
      <c r="AI81" s="48"/>
      <c r="AJ81" s="48"/>
      <c r="AK81" s="48"/>
      <c r="AL81" s="48"/>
      <c r="AM81" s="48"/>
      <c r="AN81" s="48"/>
      <c r="AO81" s="48"/>
      <c r="AP81" s="48"/>
      <c r="AQ81" s="48"/>
      <c r="AR81" s="34"/>
    </row>
    <row r="82" spans="2:44" s="1" customFormat="1" ht="24.95" customHeight="1">
      <c r="B82" s="30"/>
      <c r="C82" s="19" t="s">
        <v>56</v>
      </c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  <c r="AF82" s="31"/>
      <c r="AG82" s="31"/>
      <c r="AH82" s="31"/>
      <c r="AI82" s="31"/>
      <c r="AJ82" s="31"/>
      <c r="AK82" s="31"/>
      <c r="AL82" s="31"/>
      <c r="AM82" s="31"/>
      <c r="AN82" s="31"/>
      <c r="AO82" s="31"/>
      <c r="AP82" s="31"/>
      <c r="AQ82" s="31"/>
      <c r="AR82" s="34"/>
    </row>
    <row r="83" spans="2:44" s="1" customFormat="1" ht="6.95" customHeight="1">
      <c r="B83" s="30"/>
      <c r="C83" s="31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  <c r="AF83" s="31"/>
      <c r="AG83" s="31"/>
      <c r="AH83" s="31"/>
      <c r="AI83" s="31"/>
      <c r="AJ83" s="31"/>
      <c r="AK83" s="31"/>
      <c r="AL83" s="31"/>
      <c r="AM83" s="31"/>
      <c r="AN83" s="31"/>
      <c r="AO83" s="31"/>
      <c r="AP83" s="31"/>
      <c r="AQ83" s="31"/>
      <c r="AR83" s="34"/>
    </row>
    <row r="84" spans="2:44" s="3" customFormat="1" ht="12" customHeight="1">
      <c r="B84" s="49"/>
      <c r="C84" s="25" t="s">
        <v>13</v>
      </c>
      <c r="D84" s="50"/>
      <c r="E84" s="50"/>
      <c r="F84" s="50"/>
      <c r="G84" s="50"/>
      <c r="H84" s="50"/>
      <c r="I84" s="50"/>
      <c r="J84" s="50"/>
      <c r="K84" s="50"/>
      <c r="L84" s="50" t="str">
        <f>K5</f>
        <v>2016-2</v>
      </c>
      <c r="M84" s="50"/>
      <c r="N84" s="50"/>
      <c r="O84" s="50"/>
      <c r="P84" s="50"/>
      <c r="Q84" s="50"/>
      <c r="R84" s="50"/>
      <c r="S84" s="50"/>
      <c r="T84" s="50"/>
      <c r="U84" s="50"/>
      <c r="V84" s="50"/>
      <c r="W84" s="50"/>
      <c r="X84" s="50"/>
      <c r="Y84" s="50"/>
      <c r="Z84" s="50"/>
      <c r="AA84" s="50"/>
      <c r="AB84" s="50"/>
      <c r="AC84" s="50"/>
      <c r="AD84" s="50"/>
      <c r="AE84" s="50"/>
      <c r="AF84" s="50"/>
      <c r="AG84" s="50"/>
      <c r="AH84" s="50"/>
      <c r="AI84" s="50"/>
      <c r="AJ84" s="50"/>
      <c r="AK84" s="50"/>
      <c r="AL84" s="50"/>
      <c r="AM84" s="50"/>
      <c r="AN84" s="50"/>
      <c r="AO84" s="50"/>
      <c r="AP84" s="50"/>
      <c r="AQ84" s="50"/>
      <c r="AR84" s="51"/>
    </row>
    <row r="85" spans="2:44" s="4" customFormat="1" ht="36.95" customHeight="1">
      <c r="B85" s="52"/>
      <c r="C85" s="53" t="s">
        <v>16</v>
      </c>
      <c r="D85" s="54"/>
      <c r="E85" s="54"/>
      <c r="F85" s="54"/>
      <c r="G85" s="54"/>
      <c r="H85" s="54"/>
      <c r="I85" s="54"/>
      <c r="J85" s="54"/>
      <c r="K85" s="54"/>
      <c r="L85" s="231" t="str">
        <f>K6</f>
        <v>Údržba a opravy MK - rámcová smlouva</v>
      </c>
      <c r="M85" s="232"/>
      <c r="N85" s="232"/>
      <c r="O85" s="232"/>
      <c r="P85" s="232"/>
      <c r="Q85" s="232"/>
      <c r="R85" s="232"/>
      <c r="S85" s="232"/>
      <c r="T85" s="232"/>
      <c r="U85" s="232"/>
      <c r="V85" s="232"/>
      <c r="W85" s="232"/>
      <c r="X85" s="232"/>
      <c r="Y85" s="232"/>
      <c r="Z85" s="232"/>
      <c r="AA85" s="232"/>
      <c r="AB85" s="232"/>
      <c r="AC85" s="232"/>
      <c r="AD85" s="232"/>
      <c r="AE85" s="232"/>
      <c r="AF85" s="232"/>
      <c r="AG85" s="232"/>
      <c r="AH85" s="232"/>
      <c r="AI85" s="232"/>
      <c r="AJ85" s="232"/>
      <c r="AK85" s="232"/>
      <c r="AL85" s="232"/>
      <c r="AM85" s="232"/>
      <c r="AN85" s="232"/>
      <c r="AO85" s="232"/>
      <c r="AP85" s="54"/>
      <c r="AQ85" s="54"/>
      <c r="AR85" s="55"/>
    </row>
    <row r="86" spans="2:44" s="1" customFormat="1" ht="6.95" customHeight="1">
      <c r="B86" s="30"/>
      <c r="C86" s="31"/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31"/>
      <c r="P86" s="31"/>
      <c r="Q86" s="31"/>
      <c r="R86" s="31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  <c r="AF86" s="31"/>
      <c r="AG86" s="31"/>
      <c r="AH86" s="31"/>
      <c r="AI86" s="31"/>
      <c r="AJ86" s="31"/>
      <c r="AK86" s="31"/>
      <c r="AL86" s="31"/>
      <c r="AM86" s="31"/>
      <c r="AN86" s="31"/>
      <c r="AO86" s="31"/>
      <c r="AP86" s="31"/>
      <c r="AQ86" s="31"/>
      <c r="AR86" s="34"/>
    </row>
    <row r="87" spans="2:44" s="1" customFormat="1" ht="12" customHeight="1">
      <c r="B87" s="30"/>
      <c r="C87" s="25" t="s">
        <v>22</v>
      </c>
      <c r="D87" s="31"/>
      <c r="E87" s="31"/>
      <c r="F87" s="31"/>
      <c r="G87" s="31"/>
      <c r="H87" s="31"/>
      <c r="I87" s="31"/>
      <c r="J87" s="31"/>
      <c r="K87" s="31"/>
      <c r="L87" s="56" t="str">
        <f>IF(K8="","",K8)</f>
        <v>Nový Bor</v>
      </c>
      <c r="M87" s="31"/>
      <c r="N87" s="31"/>
      <c r="O87" s="31"/>
      <c r="P87" s="31"/>
      <c r="Q87" s="31"/>
      <c r="R87" s="31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  <c r="AF87" s="31"/>
      <c r="AG87" s="31"/>
      <c r="AH87" s="31"/>
      <c r="AI87" s="25" t="s">
        <v>24</v>
      </c>
      <c r="AJ87" s="31"/>
      <c r="AK87" s="31"/>
      <c r="AL87" s="31"/>
      <c r="AM87" s="233" t="str">
        <f>IF(AN8="","",AN8)</f>
        <v/>
      </c>
      <c r="AN87" s="233"/>
      <c r="AO87" s="31"/>
      <c r="AP87" s="31"/>
      <c r="AQ87" s="31"/>
      <c r="AR87" s="34"/>
    </row>
    <row r="88" spans="2:44" s="1" customFormat="1" ht="6.95" customHeight="1">
      <c r="B88" s="30"/>
      <c r="C88" s="31"/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  <c r="AF88" s="31"/>
      <c r="AG88" s="31"/>
      <c r="AH88" s="31"/>
      <c r="AI88" s="31"/>
      <c r="AJ88" s="31"/>
      <c r="AK88" s="31"/>
      <c r="AL88" s="31"/>
      <c r="AM88" s="31"/>
      <c r="AN88" s="31"/>
      <c r="AO88" s="31"/>
      <c r="AP88" s="31"/>
      <c r="AQ88" s="31"/>
      <c r="AR88" s="34"/>
    </row>
    <row r="89" spans="2:56" s="1" customFormat="1" ht="15.2" customHeight="1">
      <c r="B89" s="30"/>
      <c r="C89" s="25" t="s">
        <v>27</v>
      </c>
      <c r="D89" s="31"/>
      <c r="E89" s="31"/>
      <c r="F89" s="31"/>
      <c r="G89" s="31"/>
      <c r="H89" s="31"/>
      <c r="I89" s="31"/>
      <c r="J89" s="31"/>
      <c r="K89" s="31"/>
      <c r="L89" s="50" t="str">
        <f>IF(E11="","",E11)</f>
        <v xml:space="preserve"> </v>
      </c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  <c r="AF89" s="31"/>
      <c r="AG89" s="31"/>
      <c r="AH89" s="31"/>
      <c r="AI89" s="25" t="s">
        <v>33</v>
      </c>
      <c r="AJ89" s="31"/>
      <c r="AK89" s="31"/>
      <c r="AL89" s="31"/>
      <c r="AM89" s="229" t="str">
        <f>IF(E17="","",E17)</f>
        <v xml:space="preserve"> </v>
      </c>
      <c r="AN89" s="230"/>
      <c r="AO89" s="230"/>
      <c r="AP89" s="230"/>
      <c r="AQ89" s="31"/>
      <c r="AR89" s="34"/>
      <c r="AS89" s="234" t="s">
        <v>57</v>
      </c>
      <c r="AT89" s="235"/>
      <c r="AU89" s="58"/>
      <c r="AV89" s="58"/>
      <c r="AW89" s="58"/>
      <c r="AX89" s="58"/>
      <c r="AY89" s="58"/>
      <c r="AZ89" s="58"/>
      <c r="BA89" s="58"/>
      <c r="BB89" s="58"/>
      <c r="BC89" s="58"/>
      <c r="BD89" s="59"/>
    </row>
    <row r="90" spans="2:56" s="1" customFormat="1" ht="15.2" customHeight="1">
      <c r="B90" s="30"/>
      <c r="C90" s="25" t="s">
        <v>31</v>
      </c>
      <c r="D90" s="31"/>
      <c r="E90" s="31"/>
      <c r="F90" s="31"/>
      <c r="G90" s="31"/>
      <c r="H90" s="31"/>
      <c r="I90" s="31"/>
      <c r="J90" s="31"/>
      <c r="K90" s="31"/>
      <c r="L90" s="50" t="str">
        <f>IF(E14="Vyplň údaj","",E14)</f>
        <v/>
      </c>
      <c r="M90" s="31"/>
      <c r="N90" s="31"/>
      <c r="O90" s="31"/>
      <c r="P90" s="31"/>
      <c r="Q90" s="31"/>
      <c r="R90" s="31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  <c r="AF90" s="31"/>
      <c r="AG90" s="31"/>
      <c r="AH90" s="31"/>
      <c r="AI90" s="25" t="s">
        <v>34</v>
      </c>
      <c r="AJ90" s="31"/>
      <c r="AK90" s="31"/>
      <c r="AL90" s="31"/>
      <c r="AM90" s="229" t="str">
        <f>IF(E20="","",E20)</f>
        <v xml:space="preserve"> </v>
      </c>
      <c r="AN90" s="230"/>
      <c r="AO90" s="230"/>
      <c r="AP90" s="230"/>
      <c r="AQ90" s="31"/>
      <c r="AR90" s="34"/>
      <c r="AS90" s="236"/>
      <c r="AT90" s="237"/>
      <c r="AU90" s="60"/>
      <c r="AV90" s="60"/>
      <c r="AW90" s="60"/>
      <c r="AX90" s="60"/>
      <c r="AY90" s="60"/>
      <c r="AZ90" s="60"/>
      <c r="BA90" s="60"/>
      <c r="BB90" s="60"/>
      <c r="BC90" s="60"/>
      <c r="BD90" s="61"/>
    </row>
    <row r="91" spans="2:56" s="1" customFormat="1" ht="10.9" customHeight="1">
      <c r="B91" s="30"/>
      <c r="C91" s="31"/>
      <c r="D91" s="31"/>
      <c r="E91" s="31"/>
      <c r="F91" s="31"/>
      <c r="G91" s="31"/>
      <c r="H91" s="31"/>
      <c r="I91" s="31"/>
      <c r="J91" s="31"/>
      <c r="K91" s="31"/>
      <c r="L91" s="31"/>
      <c r="M91" s="31"/>
      <c r="N91" s="31"/>
      <c r="O91" s="31"/>
      <c r="P91" s="31"/>
      <c r="Q91" s="31"/>
      <c r="R91" s="31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  <c r="AF91" s="31"/>
      <c r="AG91" s="31"/>
      <c r="AH91" s="31"/>
      <c r="AI91" s="31"/>
      <c r="AJ91" s="31"/>
      <c r="AK91" s="31"/>
      <c r="AL91" s="31"/>
      <c r="AM91" s="31"/>
      <c r="AN91" s="31"/>
      <c r="AO91" s="31"/>
      <c r="AP91" s="31"/>
      <c r="AQ91" s="31"/>
      <c r="AR91" s="34"/>
      <c r="AS91" s="238"/>
      <c r="AT91" s="239"/>
      <c r="AU91" s="62"/>
      <c r="AV91" s="62"/>
      <c r="AW91" s="62"/>
      <c r="AX91" s="62"/>
      <c r="AY91" s="62"/>
      <c r="AZ91" s="62"/>
      <c r="BA91" s="62"/>
      <c r="BB91" s="62"/>
      <c r="BC91" s="62"/>
      <c r="BD91" s="63"/>
    </row>
    <row r="92" spans="2:56" s="1" customFormat="1" ht="29.25" customHeight="1">
      <c r="B92" s="30"/>
      <c r="C92" s="214" t="s">
        <v>58</v>
      </c>
      <c r="D92" s="215"/>
      <c r="E92" s="215"/>
      <c r="F92" s="215"/>
      <c r="G92" s="215"/>
      <c r="H92" s="64"/>
      <c r="I92" s="216" t="s">
        <v>59</v>
      </c>
      <c r="J92" s="215"/>
      <c r="K92" s="215"/>
      <c r="L92" s="215"/>
      <c r="M92" s="215"/>
      <c r="N92" s="215"/>
      <c r="O92" s="215"/>
      <c r="P92" s="215"/>
      <c r="Q92" s="215"/>
      <c r="R92" s="215"/>
      <c r="S92" s="215"/>
      <c r="T92" s="215"/>
      <c r="U92" s="215"/>
      <c r="V92" s="215"/>
      <c r="W92" s="215"/>
      <c r="X92" s="215"/>
      <c r="Y92" s="215"/>
      <c r="Z92" s="215"/>
      <c r="AA92" s="215"/>
      <c r="AB92" s="215"/>
      <c r="AC92" s="215"/>
      <c r="AD92" s="215"/>
      <c r="AE92" s="215"/>
      <c r="AF92" s="215"/>
      <c r="AG92" s="217" t="s">
        <v>60</v>
      </c>
      <c r="AH92" s="215"/>
      <c r="AI92" s="215"/>
      <c r="AJ92" s="215"/>
      <c r="AK92" s="215"/>
      <c r="AL92" s="215"/>
      <c r="AM92" s="215"/>
      <c r="AN92" s="216" t="s">
        <v>61</v>
      </c>
      <c r="AO92" s="215"/>
      <c r="AP92" s="218"/>
      <c r="AQ92" s="65" t="s">
        <v>62</v>
      </c>
      <c r="AR92" s="34"/>
      <c r="AS92" s="66" t="s">
        <v>63</v>
      </c>
      <c r="AT92" s="67" t="s">
        <v>64</v>
      </c>
      <c r="AU92" s="67" t="s">
        <v>65</v>
      </c>
      <c r="AV92" s="67" t="s">
        <v>66</v>
      </c>
      <c r="AW92" s="67" t="s">
        <v>67</v>
      </c>
      <c r="AX92" s="67" t="s">
        <v>68</v>
      </c>
      <c r="AY92" s="67" t="s">
        <v>69</v>
      </c>
      <c r="AZ92" s="67" t="s">
        <v>70</v>
      </c>
      <c r="BA92" s="67" t="s">
        <v>71</v>
      </c>
      <c r="BB92" s="67" t="s">
        <v>72</v>
      </c>
      <c r="BC92" s="67" t="s">
        <v>73</v>
      </c>
      <c r="BD92" s="68" t="s">
        <v>74</v>
      </c>
    </row>
    <row r="93" spans="2:56" s="1" customFormat="1" ht="10.9" customHeight="1">
      <c r="B93" s="30"/>
      <c r="C93" s="31"/>
      <c r="D93" s="31"/>
      <c r="E93" s="31"/>
      <c r="F93" s="31"/>
      <c r="G93" s="31"/>
      <c r="H93" s="31"/>
      <c r="I93" s="31"/>
      <c r="J93" s="31"/>
      <c r="K93" s="31"/>
      <c r="L93" s="31"/>
      <c r="M93" s="31"/>
      <c r="N93" s="31"/>
      <c r="O93" s="31"/>
      <c r="P93" s="31"/>
      <c r="Q93" s="31"/>
      <c r="R93" s="31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  <c r="AF93" s="31"/>
      <c r="AG93" s="31"/>
      <c r="AH93" s="31"/>
      <c r="AI93" s="31"/>
      <c r="AJ93" s="31"/>
      <c r="AK93" s="31"/>
      <c r="AL93" s="31"/>
      <c r="AM93" s="31"/>
      <c r="AN93" s="31"/>
      <c r="AO93" s="31"/>
      <c r="AP93" s="31"/>
      <c r="AQ93" s="31"/>
      <c r="AR93" s="34"/>
      <c r="AS93" s="69"/>
      <c r="AT93" s="70"/>
      <c r="AU93" s="70"/>
      <c r="AV93" s="70"/>
      <c r="AW93" s="70"/>
      <c r="AX93" s="70"/>
      <c r="AY93" s="70"/>
      <c r="AZ93" s="70"/>
      <c r="BA93" s="70"/>
      <c r="BB93" s="70"/>
      <c r="BC93" s="70"/>
      <c r="BD93" s="71"/>
    </row>
    <row r="94" spans="2:90" s="5" customFormat="1" ht="32.45" customHeight="1">
      <c r="B94" s="72"/>
      <c r="C94" s="73" t="s">
        <v>75</v>
      </c>
      <c r="D94" s="74"/>
      <c r="E94" s="74"/>
      <c r="F94" s="74"/>
      <c r="G94" s="74"/>
      <c r="H94" s="74"/>
      <c r="I94" s="74"/>
      <c r="J94" s="74"/>
      <c r="K94" s="74"/>
      <c r="L94" s="74"/>
      <c r="M94" s="74"/>
      <c r="N94" s="74"/>
      <c r="O94" s="74"/>
      <c r="P94" s="74"/>
      <c r="Q94" s="74"/>
      <c r="R94" s="74"/>
      <c r="S94" s="74"/>
      <c r="T94" s="74"/>
      <c r="U94" s="74"/>
      <c r="V94" s="74"/>
      <c r="W94" s="74"/>
      <c r="X94" s="74"/>
      <c r="Y94" s="74"/>
      <c r="Z94" s="74"/>
      <c r="AA94" s="74"/>
      <c r="AB94" s="74"/>
      <c r="AC94" s="74"/>
      <c r="AD94" s="74"/>
      <c r="AE94" s="74"/>
      <c r="AF94" s="74"/>
      <c r="AG94" s="222">
        <f>ROUND(AG95,2)</f>
        <v>0</v>
      </c>
      <c r="AH94" s="222"/>
      <c r="AI94" s="222"/>
      <c r="AJ94" s="222"/>
      <c r="AK94" s="222"/>
      <c r="AL94" s="222"/>
      <c r="AM94" s="222"/>
      <c r="AN94" s="223">
        <f>SUM(AG94,AT94)</f>
        <v>0</v>
      </c>
      <c r="AO94" s="223"/>
      <c r="AP94" s="223"/>
      <c r="AQ94" s="76" t="s">
        <v>1</v>
      </c>
      <c r="AR94" s="77"/>
      <c r="AS94" s="78">
        <f>ROUND(AS95,2)</f>
        <v>0</v>
      </c>
      <c r="AT94" s="79">
        <f>ROUND(SUM(AV94:AW94),2)</f>
        <v>0</v>
      </c>
      <c r="AU94" s="80">
        <f>ROUND(AU95,5)</f>
        <v>0</v>
      </c>
      <c r="AV94" s="79">
        <f>ROUND(AZ94*L29,2)</f>
        <v>0</v>
      </c>
      <c r="AW94" s="79">
        <f>ROUND(BA94*L30,2)</f>
        <v>0</v>
      </c>
      <c r="AX94" s="79">
        <f>ROUND(BB94*L29,2)</f>
        <v>0</v>
      </c>
      <c r="AY94" s="79">
        <f>ROUND(BC94*L30,2)</f>
        <v>0</v>
      </c>
      <c r="AZ94" s="79">
        <f>ROUND(AZ95,2)</f>
        <v>0</v>
      </c>
      <c r="BA94" s="79">
        <f>ROUND(BA95,2)</f>
        <v>0</v>
      </c>
      <c r="BB94" s="79">
        <f>ROUND(BB95,2)</f>
        <v>0</v>
      </c>
      <c r="BC94" s="79">
        <f>ROUND(BC95,2)</f>
        <v>0</v>
      </c>
      <c r="BD94" s="81">
        <f>ROUND(BD95,2)</f>
        <v>0</v>
      </c>
      <c r="BS94" s="82" t="s">
        <v>76</v>
      </c>
      <c r="BT94" s="82" t="s">
        <v>77</v>
      </c>
      <c r="BV94" s="82" t="s">
        <v>78</v>
      </c>
      <c r="BW94" s="82" t="s">
        <v>5</v>
      </c>
      <c r="BX94" s="82" t="s">
        <v>79</v>
      </c>
      <c r="CL94" s="82" t="s">
        <v>1</v>
      </c>
    </row>
    <row r="95" spans="1:90" s="6" customFormat="1" ht="27" customHeight="1">
      <c r="A95" s="83" t="s">
        <v>80</v>
      </c>
      <c r="B95" s="84"/>
      <c r="C95" s="85"/>
      <c r="D95" s="221" t="s">
        <v>14</v>
      </c>
      <c r="E95" s="221"/>
      <c r="F95" s="221"/>
      <c r="G95" s="221"/>
      <c r="H95" s="221"/>
      <c r="I95" s="86"/>
      <c r="J95" s="221" t="s">
        <v>17</v>
      </c>
      <c r="K95" s="221"/>
      <c r="L95" s="221"/>
      <c r="M95" s="221"/>
      <c r="N95" s="221"/>
      <c r="O95" s="221"/>
      <c r="P95" s="221"/>
      <c r="Q95" s="221"/>
      <c r="R95" s="221"/>
      <c r="S95" s="221"/>
      <c r="T95" s="221"/>
      <c r="U95" s="221"/>
      <c r="V95" s="221"/>
      <c r="W95" s="221"/>
      <c r="X95" s="221"/>
      <c r="Y95" s="221"/>
      <c r="Z95" s="221"/>
      <c r="AA95" s="221"/>
      <c r="AB95" s="221"/>
      <c r="AC95" s="221"/>
      <c r="AD95" s="221"/>
      <c r="AE95" s="221"/>
      <c r="AF95" s="221"/>
      <c r="AG95" s="219">
        <f>'2016-2 - Údržba a opravy ...'!J28</f>
        <v>0</v>
      </c>
      <c r="AH95" s="220"/>
      <c r="AI95" s="220"/>
      <c r="AJ95" s="220"/>
      <c r="AK95" s="220"/>
      <c r="AL95" s="220"/>
      <c r="AM95" s="220"/>
      <c r="AN95" s="219">
        <f>SUM(AG95,AT95)</f>
        <v>0</v>
      </c>
      <c r="AO95" s="220"/>
      <c r="AP95" s="220"/>
      <c r="AQ95" s="87" t="s">
        <v>81</v>
      </c>
      <c r="AR95" s="88"/>
      <c r="AS95" s="89">
        <v>0</v>
      </c>
      <c r="AT95" s="90">
        <f>ROUND(SUM(AV95:AW95),2)</f>
        <v>0</v>
      </c>
      <c r="AU95" s="91">
        <f>'2016-2 - Údržba a opravy ...'!P121</f>
        <v>0</v>
      </c>
      <c r="AV95" s="90">
        <f>'2016-2 - Údržba a opravy ...'!J31</f>
        <v>0</v>
      </c>
      <c r="AW95" s="90">
        <f>'2016-2 - Údržba a opravy ...'!J32</f>
        <v>0</v>
      </c>
      <c r="AX95" s="90">
        <f>'2016-2 - Údržba a opravy ...'!J33</f>
        <v>0</v>
      </c>
      <c r="AY95" s="90">
        <f>'2016-2 - Údržba a opravy ...'!J34</f>
        <v>0</v>
      </c>
      <c r="AZ95" s="90">
        <f>'2016-2 - Údržba a opravy ...'!F31</f>
        <v>0</v>
      </c>
      <c r="BA95" s="90">
        <f>'2016-2 - Údržba a opravy ...'!F32</f>
        <v>0</v>
      </c>
      <c r="BB95" s="90">
        <f>'2016-2 - Údržba a opravy ...'!F33</f>
        <v>0</v>
      </c>
      <c r="BC95" s="90">
        <f>'2016-2 - Údržba a opravy ...'!F34</f>
        <v>0</v>
      </c>
      <c r="BD95" s="92">
        <f>'2016-2 - Údržba a opravy ...'!F35</f>
        <v>0</v>
      </c>
      <c r="BT95" s="93" t="s">
        <v>21</v>
      </c>
      <c r="BU95" s="93" t="s">
        <v>82</v>
      </c>
      <c r="BV95" s="93" t="s">
        <v>78</v>
      </c>
      <c r="BW95" s="93" t="s">
        <v>5</v>
      </c>
      <c r="BX95" s="93" t="s">
        <v>79</v>
      </c>
      <c r="CL95" s="93" t="s">
        <v>1</v>
      </c>
    </row>
    <row r="96" spans="2:44" s="1" customFormat="1" ht="30" customHeight="1">
      <c r="B96" s="30"/>
      <c r="C96" s="31"/>
      <c r="D96" s="31"/>
      <c r="E96" s="31"/>
      <c r="F96" s="31"/>
      <c r="G96" s="31"/>
      <c r="H96" s="31"/>
      <c r="I96" s="31"/>
      <c r="J96" s="31"/>
      <c r="K96" s="31"/>
      <c r="L96" s="31"/>
      <c r="M96" s="31"/>
      <c r="N96" s="31"/>
      <c r="O96" s="31"/>
      <c r="P96" s="31"/>
      <c r="Q96" s="31"/>
      <c r="R96" s="31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F96" s="31"/>
      <c r="AG96" s="31"/>
      <c r="AH96" s="31"/>
      <c r="AI96" s="31"/>
      <c r="AJ96" s="31"/>
      <c r="AK96" s="31"/>
      <c r="AL96" s="31"/>
      <c r="AM96" s="31"/>
      <c r="AN96" s="31"/>
      <c r="AO96" s="31"/>
      <c r="AP96" s="31"/>
      <c r="AQ96" s="31"/>
      <c r="AR96" s="34"/>
    </row>
    <row r="97" spans="2:44" s="1" customFormat="1" ht="6.95" customHeight="1">
      <c r="B97" s="45"/>
      <c r="C97" s="46"/>
      <c r="D97" s="46"/>
      <c r="E97" s="46"/>
      <c r="F97" s="46"/>
      <c r="G97" s="46"/>
      <c r="H97" s="46"/>
      <c r="I97" s="46"/>
      <c r="J97" s="46"/>
      <c r="K97" s="46"/>
      <c r="L97" s="46"/>
      <c r="M97" s="46"/>
      <c r="N97" s="46"/>
      <c r="O97" s="46"/>
      <c r="P97" s="46"/>
      <c r="Q97" s="46"/>
      <c r="R97" s="46"/>
      <c r="S97" s="46"/>
      <c r="T97" s="46"/>
      <c r="U97" s="46"/>
      <c r="V97" s="46"/>
      <c r="W97" s="46"/>
      <c r="X97" s="46"/>
      <c r="Y97" s="46"/>
      <c r="Z97" s="46"/>
      <c r="AA97" s="46"/>
      <c r="AB97" s="46"/>
      <c r="AC97" s="46"/>
      <c r="AD97" s="46"/>
      <c r="AE97" s="46"/>
      <c r="AF97" s="46"/>
      <c r="AG97" s="46"/>
      <c r="AH97" s="46"/>
      <c r="AI97" s="46"/>
      <c r="AJ97" s="46"/>
      <c r="AK97" s="46"/>
      <c r="AL97" s="46"/>
      <c r="AM97" s="46"/>
      <c r="AN97" s="46"/>
      <c r="AO97" s="46"/>
      <c r="AP97" s="46"/>
      <c r="AQ97" s="46"/>
      <c r="AR97" s="34"/>
    </row>
  </sheetData>
  <sheetProtection algorithmName="SHA-512" hashValue="d13V8tkva/8Jj+GcE9ttMuorTZyCXd16vzGKRjLtEoPzxjHgr3WcIIWGbKvGPyuR8p7kYmIuh9Y267JT7OPkFQ==" saltValue="CyRVj93/uCRsQgV0JHXeJHz+8dDIDjPuAtTjF43RKh5YBIfpeB8CTz+aCaAwvMGRdyqI6ynm1Qots/xm+CWaNw==" spinCount="100000" sheet="1" objects="1" scenarios="1" formatColumns="0" formatRows="0"/>
  <mergeCells count="42">
    <mergeCell ref="BE5:BE34"/>
    <mergeCell ref="AK26:AO26"/>
    <mergeCell ref="W29:AE29"/>
    <mergeCell ref="AK29:AO29"/>
    <mergeCell ref="W30:AE30"/>
    <mergeCell ref="AK30:AO30"/>
    <mergeCell ref="AK31:AO31"/>
    <mergeCell ref="W32:AE32"/>
    <mergeCell ref="AK32:AO32"/>
    <mergeCell ref="W33:AE33"/>
    <mergeCell ref="AK33:AO33"/>
    <mergeCell ref="AK35:AO35"/>
    <mergeCell ref="AR2:BE2"/>
    <mergeCell ref="AM90:AP90"/>
    <mergeCell ref="L85:AO85"/>
    <mergeCell ref="AM87:AN87"/>
    <mergeCell ref="AM89:AP89"/>
    <mergeCell ref="AS89:AT91"/>
    <mergeCell ref="K5:AO5"/>
    <mergeCell ref="K6:AO6"/>
    <mergeCell ref="E14:AJ14"/>
    <mergeCell ref="E23:AN23"/>
    <mergeCell ref="L28:P28"/>
    <mergeCell ref="W28:AE28"/>
    <mergeCell ref="AK28:AO28"/>
    <mergeCell ref="L29:P29"/>
    <mergeCell ref="W31:AE31"/>
    <mergeCell ref="AG92:AM92"/>
    <mergeCell ref="AN92:AP92"/>
    <mergeCell ref="AN95:AP95"/>
    <mergeCell ref="AG95:AM95"/>
    <mergeCell ref="D95:H95"/>
    <mergeCell ref="J95:AF95"/>
    <mergeCell ref="AG94:AM94"/>
    <mergeCell ref="AN94:AP94"/>
    <mergeCell ref="L30:P30"/>
    <mergeCell ref="L31:P31"/>
    <mergeCell ref="L32:P32"/>
    <mergeCell ref="L33:P33"/>
    <mergeCell ref="C92:G92"/>
    <mergeCell ref="I92:AF92"/>
    <mergeCell ref="X35:AB35"/>
  </mergeCells>
  <hyperlinks>
    <hyperlink ref="A95" location="'2016-2 - Údržba a opravy 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BM515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00390625" style="0" customWidth="1"/>
    <col min="8" max="8" width="11.421875" style="0" customWidth="1"/>
    <col min="9" max="9" width="20.140625" style="94" customWidth="1"/>
    <col min="10" max="10" width="20.140625" style="0" customWidth="1"/>
    <col min="11" max="11" width="20.140625" style="0" hidden="1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L2" s="228"/>
      <c r="M2" s="228"/>
      <c r="N2" s="228"/>
      <c r="O2" s="228"/>
      <c r="P2" s="228"/>
      <c r="Q2" s="228"/>
      <c r="R2" s="228"/>
      <c r="S2" s="228"/>
      <c r="T2" s="228"/>
      <c r="U2" s="228"/>
      <c r="V2" s="228"/>
      <c r="AT2" s="13" t="s">
        <v>5</v>
      </c>
    </row>
    <row r="3" spans="2:46" ht="6.95" customHeight="1">
      <c r="B3" s="95"/>
      <c r="C3" s="96"/>
      <c r="D3" s="96"/>
      <c r="E3" s="96"/>
      <c r="F3" s="96"/>
      <c r="G3" s="96"/>
      <c r="H3" s="96"/>
      <c r="I3" s="97"/>
      <c r="J3" s="96"/>
      <c r="K3" s="96"/>
      <c r="L3" s="16"/>
      <c r="AT3" s="13" t="s">
        <v>83</v>
      </c>
    </row>
    <row r="4" spans="2:46" ht="24.95" customHeight="1">
      <c r="B4" s="16"/>
      <c r="D4" s="98" t="s">
        <v>84</v>
      </c>
      <c r="L4" s="16"/>
      <c r="M4" s="99" t="s">
        <v>10</v>
      </c>
      <c r="AT4" s="13" t="s">
        <v>4</v>
      </c>
    </row>
    <row r="5" spans="2:12" ht="6.95" customHeight="1">
      <c r="B5" s="16"/>
      <c r="L5" s="16"/>
    </row>
    <row r="6" spans="2:12" s="1" customFormat="1" ht="12" customHeight="1">
      <c r="B6" s="34"/>
      <c r="D6" s="100" t="s">
        <v>16</v>
      </c>
      <c r="I6" s="101"/>
      <c r="L6" s="34"/>
    </row>
    <row r="7" spans="2:12" s="1" customFormat="1" ht="36.95" customHeight="1">
      <c r="B7" s="34"/>
      <c r="E7" s="253" t="s">
        <v>17</v>
      </c>
      <c r="F7" s="254"/>
      <c r="G7" s="254"/>
      <c r="H7" s="254"/>
      <c r="I7" s="101"/>
      <c r="L7" s="34"/>
    </row>
    <row r="8" spans="2:12" s="1" customFormat="1" ht="12">
      <c r="B8" s="34"/>
      <c r="I8" s="101"/>
      <c r="L8" s="34"/>
    </row>
    <row r="9" spans="2:12" s="1" customFormat="1" ht="12" customHeight="1">
      <c r="B9" s="34"/>
      <c r="D9" s="100" t="s">
        <v>19</v>
      </c>
      <c r="F9" s="102" t="s">
        <v>1</v>
      </c>
      <c r="I9" s="103" t="s">
        <v>20</v>
      </c>
      <c r="J9" s="102" t="s">
        <v>1</v>
      </c>
      <c r="L9" s="34"/>
    </row>
    <row r="10" spans="2:12" s="1" customFormat="1" ht="12" customHeight="1">
      <c r="B10" s="34"/>
      <c r="D10" s="100" t="s">
        <v>22</v>
      </c>
      <c r="F10" s="102" t="s">
        <v>23</v>
      </c>
      <c r="I10" s="103" t="s">
        <v>24</v>
      </c>
      <c r="J10" s="104">
        <f>'Rekapitulace stavby'!AN8</f>
        <v>0</v>
      </c>
      <c r="L10" s="34"/>
    </row>
    <row r="11" spans="2:12" s="1" customFormat="1" ht="10.9" customHeight="1">
      <c r="B11" s="34"/>
      <c r="I11" s="101"/>
      <c r="L11" s="34"/>
    </row>
    <row r="12" spans="2:12" s="1" customFormat="1" ht="12" customHeight="1">
      <c r="B12" s="34"/>
      <c r="D12" s="100" t="s">
        <v>27</v>
      </c>
      <c r="I12" s="103" t="s">
        <v>28</v>
      </c>
      <c r="J12" s="102" t="str">
        <f>IF('Rekapitulace stavby'!AN10="","",'Rekapitulace stavby'!AN10)</f>
        <v/>
      </c>
      <c r="L12" s="34"/>
    </row>
    <row r="13" spans="2:12" s="1" customFormat="1" ht="18" customHeight="1">
      <c r="B13" s="34"/>
      <c r="E13" s="102" t="str">
        <f>IF('Rekapitulace stavby'!E11="","",'Rekapitulace stavby'!E11)</f>
        <v xml:space="preserve"> </v>
      </c>
      <c r="I13" s="103" t="s">
        <v>30</v>
      </c>
      <c r="J13" s="102" t="str">
        <f>IF('Rekapitulace stavby'!AN11="","",'Rekapitulace stavby'!AN11)</f>
        <v/>
      </c>
      <c r="L13" s="34"/>
    </row>
    <row r="14" spans="2:12" s="1" customFormat="1" ht="6.95" customHeight="1">
      <c r="B14" s="34"/>
      <c r="I14" s="101"/>
      <c r="L14" s="34"/>
    </row>
    <row r="15" spans="2:12" s="1" customFormat="1" ht="12" customHeight="1">
      <c r="B15" s="34"/>
      <c r="D15" s="100" t="s">
        <v>31</v>
      </c>
      <c r="I15" s="103" t="s">
        <v>28</v>
      </c>
      <c r="J15" s="26" t="str">
        <f>'Rekapitulace stavby'!AN13</f>
        <v>Vyplň údaj</v>
      </c>
      <c r="L15" s="34"/>
    </row>
    <row r="16" spans="2:12" s="1" customFormat="1" ht="18" customHeight="1">
      <c r="B16" s="34"/>
      <c r="E16" s="255" t="str">
        <f>'Rekapitulace stavby'!E14</f>
        <v>Vyplň údaj</v>
      </c>
      <c r="F16" s="256"/>
      <c r="G16" s="256"/>
      <c r="H16" s="256"/>
      <c r="I16" s="103" t="s">
        <v>30</v>
      </c>
      <c r="J16" s="26" t="str">
        <f>'Rekapitulace stavby'!AN14</f>
        <v>Vyplň údaj</v>
      </c>
      <c r="L16" s="34"/>
    </row>
    <row r="17" spans="2:12" s="1" customFormat="1" ht="6.95" customHeight="1">
      <c r="B17" s="34"/>
      <c r="I17" s="101"/>
      <c r="L17" s="34"/>
    </row>
    <row r="18" spans="2:12" s="1" customFormat="1" ht="12" customHeight="1">
      <c r="B18" s="34"/>
      <c r="D18" s="100" t="s">
        <v>33</v>
      </c>
      <c r="I18" s="103" t="s">
        <v>28</v>
      </c>
      <c r="J18" s="102" t="str">
        <f>IF('Rekapitulace stavby'!AN16="","",'Rekapitulace stavby'!AN16)</f>
        <v/>
      </c>
      <c r="L18" s="34"/>
    </row>
    <row r="19" spans="2:12" s="1" customFormat="1" ht="18" customHeight="1">
      <c r="B19" s="34"/>
      <c r="E19" s="102" t="str">
        <f>IF('Rekapitulace stavby'!E17="","",'Rekapitulace stavby'!E17)</f>
        <v xml:space="preserve"> </v>
      </c>
      <c r="I19" s="103" t="s">
        <v>30</v>
      </c>
      <c r="J19" s="102" t="str">
        <f>IF('Rekapitulace stavby'!AN17="","",'Rekapitulace stavby'!AN17)</f>
        <v/>
      </c>
      <c r="L19" s="34"/>
    </row>
    <row r="20" spans="2:12" s="1" customFormat="1" ht="6.95" customHeight="1">
      <c r="B20" s="34"/>
      <c r="I20" s="101"/>
      <c r="L20" s="34"/>
    </row>
    <row r="21" spans="2:12" s="1" customFormat="1" ht="12" customHeight="1">
      <c r="B21" s="34"/>
      <c r="D21" s="100" t="s">
        <v>34</v>
      </c>
      <c r="I21" s="103" t="s">
        <v>28</v>
      </c>
      <c r="J21" s="102" t="str">
        <f>IF('Rekapitulace stavby'!AN19="","",'Rekapitulace stavby'!AN19)</f>
        <v/>
      </c>
      <c r="L21" s="34"/>
    </row>
    <row r="22" spans="2:12" s="1" customFormat="1" ht="18" customHeight="1">
      <c r="B22" s="34"/>
      <c r="E22" s="102" t="str">
        <f>IF('Rekapitulace stavby'!E20="","",'Rekapitulace stavby'!E20)</f>
        <v xml:space="preserve"> </v>
      </c>
      <c r="I22" s="103" t="s">
        <v>30</v>
      </c>
      <c r="J22" s="102" t="str">
        <f>IF('Rekapitulace stavby'!AN20="","",'Rekapitulace stavby'!AN20)</f>
        <v/>
      </c>
      <c r="L22" s="34"/>
    </row>
    <row r="23" spans="2:12" s="1" customFormat="1" ht="6.95" customHeight="1">
      <c r="B23" s="34"/>
      <c r="I23" s="101"/>
      <c r="L23" s="34"/>
    </row>
    <row r="24" spans="2:12" s="1" customFormat="1" ht="12" customHeight="1">
      <c r="B24" s="34"/>
      <c r="D24" s="100" t="s">
        <v>36</v>
      </c>
      <c r="I24" s="101"/>
      <c r="L24" s="34"/>
    </row>
    <row r="25" spans="2:12" s="7" customFormat="1" ht="16.5" customHeight="1">
      <c r="B25" s="105"/>
      <c r="E25" s="257" t="s">
        <v>1</v>
      </c>
      <c r="F25" s="257"/>
      <c r="G25" s="257"/>
      <c r="H25" s="257"/>
      <c r="I25" s="106"/>
      <c r="L25" s="105"/>
    </row>
    <row r="26" spans="2:12" s="1" customFormat="1" ht="6.95" customHeight="1">
      <c r="B26" s="34"/>
      <c r="I26" s="101"/>
      <c r="L26" s="34"/>
    </row>
    <row r="27" spans="2:12" s="1" customFormat="1" ht="6.95" customHeight="1">
      <c r="B27" s="34"/>
      <c r="D27" s="58"/>
      <c r="E27" s="58"/>
      <c r="F27" s="58"/>
      <c r="G27" s="58"/>
      <c r="H27" s="58"/>
      <c r="I27" s="107"/>
      <c r="J27" s="58"/>
      <c r="K27" s="58"/>
      <c r="L27" s="34"/>
    </row>
    <row r="28" spans="2:12" s="1" customFormat="1" ht="25.35" customHeight="1">
      <c r="B28" s="34"/>
      <c r="D28" s="108" t="s">
        <v>37</v>
      </c>
      <c r="I28" s="101"/>
      <c r="J28" s="109">
        <f>ROUND(J121,2)</f>
        <v>0</v>
      </c>
      <c r="L28" s="34"/>
    </row>
    <row r="29" spans="2:12" s="1" customFormat="1" ht="6.95" customHeight="1">
      <c r="B29" s="34"/>
      <c r="D29" s="58"/>
      <c r="E29" s="58"/>
      <c r="F29" s="58"/>
      <c r="G29" s="58"/>
      <c r="H29" s="58"/>
      <c r="I29" s="107"/>
      <c r="J29" s="58"/>
      <c r="K29" s="58"/>
      <c r="L29" s="34"/>
    </row>
    <row r="30" spans="2:12" s="1" customFormat="1" ht="14.45" customHeight="1">
      <c r="B30" s="34"/>
      <c r="F30" s="110" t="s">
        <v>39</v>
      </c>
      <c r="I30" s="111" t="s">
        <v>38</v>
      </c>
      <c r="J30" s="110" t="s">
        <v>40</v>
      </c>
      <c r="L30" s="34"/>
    </row>
    <row r="31" spans="2:12" s="1" customFormat="1" ht="14.45" customHeight="1">
      <c r="B31" s="34"/>
      <c r="D31" s="112" t="s">
        <v>41</v>
      </c>
      <c r="E31" s="100" t="s">
        <v>42</v>
      </c>
      <c r="F31" s="113">
        <f>ROUND((SUM(BE121:BE514)),2)</f>
        <v>0</v>
      </c>
      <c r="I31" s="114">
        <v>0.21</v>
      </c>
      <c r="J31" s="113">
        <f>ROUND(((SUM(BE121:BE514))*I31),2)</f>
        <v>0</v>
      </c>
      <c r="L31" s="34"/>
    </row>
    <row r="32" spans="2:12" s="1" customFormat="1" ht="14.45" customHeight="1">
      <c r="B32" s="34"/>
      <c r="E32" s="100" t="s">
        <v>43</v>
      </c>
      <c r="F32" s="113">
        <f>ROUND((SUM(BF121:BF514)),2)</f>
        <v>0</v>
      </c>
      <c r="I32" s="114">
        <v>0.15</v>
      </c>
      <c r="J32" s="113">
        <f>ROUND(((SUM(BF121:BF514))*I32),2)</f>
        <v>0</v>
      </c>
      <c r="L32" s="34"/>
    </row>
    <row r="33" spans="2:12" s="1" customFormat="1" ht="14.45" customHeight="1" hidden="1">
      <c r="B33" s="34"/>
      <c r="E33" s="100" t="s">
        <v>44</v>
      </c>
      <c r="F33" s="113">
        <f>ROUND((SUM(BG121:BG514)),2)</f>
        <v>0</v>
      </c>
      <c r="I33" s="114">
        <v>0.21</v>
      </c>
      <c r="J33" s="113">
        <f>0</f>
        <v>0</v>
      </c>
      <c r="L33" s="34"/>
    </row>
    <row r="34" spans="2:12" s="1" customFormat="1" ht="14.45" customHeight="1" hidden="1">
      <c r="B34" s="34"/>
      <c r="E34" s="100" t="s">
        <v>45</v>
      </c>
      <c r="F34" s="113">
        <f>ROUND((SUM(BH121:BH514)),2)</f>
        <v>0</v>
      </c>
      <c r="I34" s="114">
        <v>0.15</v>
      </c>
      <c r="J34" s="113">
        <f>0</f>
        <v>0</v>
      </c>
      <c r="L34" s="34"/>
    </row>
    <row r="35" spans="2:12" s="1" customFormat="1" ht="14.45" customHeight="1" hidden="1">
      <c r="B35" s="34"/>
      <c r="E35" s="100" t="s">
        <v>46</v>
      </c>
      <c r="F35" s="113">
        <f>ROUND((SUM(BI121:BI514)),2)</f>
        <v>0</v>
      </c>
      <c r="I35" s="114">
        <v>0</v>
      </c>
      <c r="J35" s="113">
        <f>0</f>
        <v>0</v>
      </c>
      <c r="L35" s="34"/>
    </row>
    <row r="36" spans="2:12" s="1" customFormat="1" ht="6.95" customHeight="1">
      <c r="B36" s="34"/>
      <c r="I36" s="101"/>
      <c r="L36" s="34"/>
    </row>
    <row r="37" spans="2:12" s="1" customFormat="1" ht="25.35" customHeight="1">
      <c r="B37" s="34"/>
      <c r="C37" s="115"/>
      <c r="D37" s="116" t="s">
        <v>47</v>
      </c>
      <c r="E37" s="117"/>
      <c r="F37" s="117"/>
      <c r="G37" s="118" t="s">
        <v>48</v>
      </c>
      <c r="H37" s="119" t="s">
        <v>49</v>
      </c>
      <c r="I37" s="120"/>
      <c r="J37" s="121">
        <f>SUM(J28:J35)</f>
        <v>0</v>
      </c>
      <c r="K37" s="122"/>
      <c r="L37" s="34"/>
    </row>
    <row r="38" spans="2:12" s="1" customFormat="1" ht="14.45" customHeight="1">
      <c r="B38" s="34"/>
      <c r="I38" s="101"/>
      <c r="L38" s="34"/>
    </row>
    <row r="39" spans="2:12" ht="14.45" customHeight="1">
      <c r="B39" s="16"/>
      <c r="L39" s="16"/>
    </row>
    <row r="40" spans="2:12" ht="14.45" customHeight="1">
      <c r="B40" s="16"/>
      <c r="L40" s="16"/>
    </row>
    <row r="41" spans="2:12" ht="14.45" customHeight="1">
      <c r="B41" s="16"/>
      <c r="L41" s="16"/>
    </row>
    <row r="42" spans="2:12" ht="14.45" customHeight="1">
      <c r="B42" s="16"/>
      <c r="L42" s="16"/>
    </row>
    <row r="43" spans="2:12" ht="14.45" customHeight="1">
      <c r="B43" s="16"/>
      <c r="L43" s="16"/>
    </row>
    <row r="44" spans="2:12" ht="14.45" customHeight="1">
      <c r="B44" s="16"/>
      <c r="L44" s="16"/>
    </row>
    <row r="45" spans="2:12" ht="14.45" customHeight="1">
      <c r="B45" s="16"/>
      <c r="L45" s="16"/>
    </row>
    <row r="46" spans="2:12" ht="14.45" customHeight="1">
      <c r="B46" s="16"/>
      <c r="L46" s="16"/>
    </row>
    <row r="47" spans="2:12" ht="14.45" customHeight="1">
      <c r="B47" s="16"/>
      <c r="L47" s="16"/>
    </row>
    <row r="48" spans="2:12" ht="14.45" customHeight="1">
      <c r="B48" s="16"/>
      <c r="L48" s="16"/>
    </row>
    <row r="49" spans="2:12" ht="14.45" customHeight="1">
      <c r="B49" s="16"/>
      <c r="L49" s="16"/>
    </row>
    <row r="50" spans="2:12" s="1" customFormat="1" ht="14.45" customHeight="1">
      <c r="B50" s="34"/>
      <c r="D50" s="123" t="s">
        <v>50</v>
      </c>
      <c r="E50" s="124"/>
      <c r="F50" s="124"/>
      <c r="G50" s="123" t="s">
        <v>51</v>
      </c>
      <c r="H50" s="124"/>
      <c r="I50" s="125"/>
      <c r="J50" s="124"/>
      <c r="K50" s="124"/>
      <c r="L50" s="34"/>
    </row>
    <row r="51" spans="2:12" ht="12">
      <c r="B51" s="16"/>
      <c r="L51" s="16"/>
    </row>
    <row r="52" spans="2:12" ht="12">
      <c r="B52" s="16"/>
      <c r="L52" s="16"/>
    </row>
    <row r="53" spans="2:12" ht="12">
      <c r="B53" s="16"/>
      <c r="L53" s="16"/>
    </row>
    <row r="54" spans="2:12" ht="12">
      <c r="B54" s="16"/>
      <c r="L54" s="16"/>
    </row>
    <row r="55" spans="2:12" ht="12">
      <c r="B55" s="16"/>
      <c r="L55" s="16"/>
    </row>
    <row r="56" spans="2:12" ht="12">
      <c r="B56" s="16"/>
      <c r="L56" s="16"/>
    </row>
    <row r="57" spans="2:12" ht="12">
      <c r="B57" s="16"/>
      <c r="L57" s="16"/>
    </row>
    <row r="58" spans="2:12" ht="12">
      <c r="B58" s="16"/>
      <c r="L58" s="16"/>
    </row>
    <row r="59" spans="2:12" ht="12">
      <c r="B59" s="16"/>
      <c r="L59" s="16"/>
    </row>
    <row r="60" spans="2:12" ht="12">
      <c r="B60" s="16"/>
      <c r="L60" s="16"/>
    </row>
    <row r="61" spans="2:12" s="1" customFormat="1" ht="12.75">
      <c r="B61" s="34"/>
      <c r="D61" s="126" t="s">
        <v>52</v>
      </c>
      <c r="E61" s="127"/>
      <c r="F61" s="128" t="s">
        <v>53</v>
      </c>
      <c r="G61" s="126" t="s">
        <v>52</v>
      </c>
      <c r="H61" s="127"/>
      <c r="I61" s="129"/>
      <c r="J61" s="130" t="s">
        <v>53</v>
      </c>
      <c r="K61" s="127"/>
      <c r="L61" s="34"/>
    </row>
    <row r="62" spans="2:12" ht="12">
      <c r="B62" s="16"/>
      <c r="L62" s="16"/>
    </row>
    <row r="63" spans="2:12" ht="12">
      <c r="B63" s="16"/>
      <c r="L63" s="16"/>
    </row>
    <row r="64" spans="2:12" ht="12">
      <c r="B64" s="16"/>
      <c r="L64" s="16"/>
    </row>
    <row r="65" spans="2:12" s="1" customFormat="1" ht="12.75">
      <c r="B65" s="34"/>
      <c r="D65" s="123" t="s">
        <v>54</v>
      </c>
      <c r="E65" s="124"/>
      <c r="F65" s="124"/>
      <c r="G65" s="123" t="s">
        <v>55</v>
      </c>
      <c r="H65" s="124"/>
      <c r="I65" s="125"/>
      <c r="J65" s="124"/>
      <c r="K65" s="124"/>
      <c r="L65" s="34"/>
    </row>
    <row r="66" spans="2:12" ht="12">
      <c r="B66" s="16"/>
      <c r="L66" s="16"/>
    </row>
    <row r="67" spans="2:12" ht="12">
      <c r="B67" s="16"/>
      <c r="L67" s="16"/>
    </row>
    <row r="68" spans="2:12" ht="12">
      <c r="B68" s="16"/>
      <c r="L68" s="16"/>
    </row>
    <row r="69" spans="2:12" ht="12">
      <c r="B69" s="16"/>
      <c r="L69" s="16"/>
    </row>
    <row r="70" spans="2:12" ht="12">
      <c r="B70" s="16"/>
      <c r="L70" s="16"/>
    </row>
    <row r="71" spans="2:12" ht="12">
      <c r="B71" s="16"/>
      <c r="L71" s="16"/>
    </row>
    <row r="72" spans="2:12" ht="12">
      <c r="B72" s="16"/>
      <c r="L72" s="16"/>
    </row>
    <row r="73" spans="2:12" ht="12">
      <c r="B73" s="16"/>
      <c r="L73" s="16"/>
    </row>
    <row r="74" spans="2:12" ht="12">
      <c r="B74" s="16"/>
      <c r="L74" s="16"/>
    </row>
    <row r="75" spans="2:12" ht="12">
      <c r="B75" s="16"/>
      <c r="L75" s="16"/>
    </row>
    <row r="76" spans="2:12" s="1" customFormat="1" ht="12.75">
      <c r="B76" s="34"/>
      <c r="D76" s="126" t="s">
        <v>52</v>
      </c>
      <c r="E76" s="127"/>
      <c r="F76" s="128" t="s">
        <v>53</v>
      </c>
      <c r="G76" s="126" t="s">
        <v>52</v>
      </c>
      <c r="H76" s="127"/>
      <c r="I76" s="129"/>
      <c r="J76" s="130" t="s">
        <v>53</v>
      </c>
      <c r="K76" s="127"/>
      <c r="L76" s="34"/>
    </row>
    <row r="77" spans="2:12" s="1" customFormat="1" ht="14.45" customHeight="1">
      <c r="B77" s="131"/>
      <c r="C77" s="132"/>
      <c r="D77" s="132"/>
      <c r="E77" s="132"/>
      <c r="F77" s="132"/>
      <c r="G77" s="132"/>
      <c r="H77" s="132"/>
      <c r="I77" s="133"/>
      <c r="J77" s="132"/>
      <c r="K77" s="132"/>
      <c r="L77" s="34"/>
    </row>
    <row r="81" spans="2:12" s="1" customFormat="1" ht="6.95" customHeight="1">
      <c r="B81" s="134"/>
      <c r="C81" s="135"/>
      <c r="D81" s="135"/>
      <c r="E81" s="135"/>
      <c r="F81" s="135"/>
      <c r="G81" s="135"/>
      <c r="H81" s="135"/>
      <c r="I81" s="136"/>
      <c r="J81" s="135"/>
      <c r="K81" s="135"/>
      <c r="L81" s="34"/>
    </row>
    <row r="82" spans="2:12" s="1" customFormat="1" ht="24.95" customHeight="1">
      <c r="B82" s="30"/>
      <c r="C82" s="19" t="s">
        <v>85</v>
      </c>
      <c r="D82" s="31"/>
      <c r="E82" s="31"/>
      <c r="F82" s="31"/>
      <c r="G82" s="31"/>
      <c r="H82" s="31"/>
      <c r="I82" s="101"/>
      <c r="J82" s="31"/>
      <c r="K82" s="31"/>
      <c r="L82" s="34"/>
    </row>
    <row r="83" spans="2:12" s="1" customFormat="1" ht="6.95" customHeight="1">
      <c r="B83" s="30"/>
      <c r="C83" s="31"/>
      <c r="D83" s="31"/>
      <c r="E83" s="31"/>
      <c r="F83" s="31"/>
      <c r="G83" s="31"/>
      <c r="H83" s="31"/>
      <c r="I83" s="101"/>
      <c r="J83" s="31"/>
      <c r="K83" s="31"/>
      <c r="L83" s="34"/>
    </row>
    <row r="84" spans="2:12" s="1" customFormat="1" ht="12" customHeight="1">
      <c r="B84" s="30"/>
      <c r="C84" s="25" t="s">
        <v>16</v>
      </c>
      <c r="D84" s="31"/>
      <c r="E84" s="31"/>
      <c r="F84" s="31"/>
      <c r="G84" s="31"/>
      <c r="H84" s="31"/>
      <c r="I84" s="101"/>
      <c r="J84" s="31"/>
      <c r="K84" s="31"/>
      <c r="L84" s="34"/>
    </row>
    <row r="85" spans="2:12" s="1" customFormat="1" ht="16.5" customHeight="1">
      <c r="B85" s="30"/>
      <c r="C85" s="31"/>
      <c r="D85" s="31"/>
      <c r="E85" s="231" t="str">
        <f>E7</f>
        <v>Údržba a opravy MK - rámcová smlouva</v>
      </c>
      <c r="F85" s="258"/>
      <c r="G85" s="258"/>
      <c r="H85" s="258"/>
      <c r="I85" s="101"/>
      <c r="J85" s="31"/>
      <c r="K85" s="31"/>
      <c r="L85" s="34"/>
    </row>
    <row r="86" spans="2:12" s="1" customFormat="1" ht="6.95" customHeight="1">
      <c r="B86" s="30"/>
      <c r="C86" s="31"/>
      <c r="D86" s="31"/>
      <c r="E86" s="31"/>
      <c r="F86" s="31"/>
      <c r="G86" s="31"/>
      <c r="H86" s="31"/>
      <c r="I86" s="101"/>
      <c r="J86" s="31"/>
      <c r="K86" s="31"/>
      <c r="L86" s="34"/>
    </row>
    <row r="87" spans="2:12" s="1" customFormat="1" ht="12" customHeight="1">
      <c r="B87" s="30"/>
      <c r="C87" s="25" t="s">
        <v>22</v>
      </c>
      <c r="D87" s="31"/>
      <c r="E87" s="31"/>
      <c r="F87" s="23" t="str">
        <f>F10</f>
        <v>Nový Bor</v>
      </c>
      <c r="G87" s="31"/>
      <c r="H87" s="31"/>
      <c r="I87" s="103" t="s">
        <v>24</v>
      </c>
      <c r="J87" s="57">
        <f>IF(J10="","",J10)</f>
        <v>0</v>
      </c>
      <c r="K87" s="31"/>
      <c r="L87" s="34"/>
    </row>
    <row r="88" spans="2:12" s="1" customFormat="1" ht="6.95" customHeight="1">
      <c r="B88" s="30"/>
      <c r="C88" s="31"/>
      <c r="D88" s="31"/>
      <c r="E88" s="31"/>
      <c r="F88" s="31"/>
      <c r="G88" s="31"/>
      <c r="H88" s="31"/>
      <c r="I88" s="101"/>
      <c r="J88" s="31"/>
      <c r="K88" s="31"/>
      <c r="L88" s="34"/>
    </row>
    <row r="89" spans="2:12" s="1" customFormat="1" ht="15.2" customHeight="1">
      <c r="B89" s="30"/>
      <c r="C89" s="25" t="s">
        <v>27</v>
      </c>
      <c r="D89" s="31"/>
      <c r="E89" s="31"/>
      <c r="F89" s="23" t="str">
        <f>E13</f>
        <v xml:space="preserve"> </v>
      </c>
      <c r="G89" s="31"/>
      <c r="H89" s="31"/>
      <c r="I89" s="103" t="s">
        <v>33</v>
      </c>
      <c r="J89" s="28" t="str">
        <f>E19</f>
        <v xml:space="preserve"> </v>
      </c>
      <c r="K89" s="31"/>
      <c r="L89" s="34"/>
    </row>
    <row r="90" spans="2:12" s="1" customFormat="1" ht="15.2" customHeight="1">
      <c r="B90" s="30"/>
      <c r="C90" s="25" t="s">
        <v>31</v>
      </c>
      <c r="D90" s="31"/>
      <c r="E90" s="31"/>
      <c r="F90" s="23" t="str">
        <f>IF(E16="","",E16)</f>
        <v>Vyplň údaj</v>
      </c>
      <c r="G90" s="31"/>
      <c r="H90" s="31"/>
      <c r="I90" s="103" t="s">
        <v>34</v>
      </c>
      <c r="J90" s="28" t="str">
        <f>E22</f>
        <v xml:space="preserve"> </v>
      </c>
      <c r="K90" s="31"/>
      <c r="L90" s="34"/>
    </row>
    <row r="91" spans="2:12" s="1" customFormat="1" ht="10.35" customHeight="1">
      <c r="B91" s="30"/>
      <c r="C91" s="31"/>
      <c r="D91" s="31"/>
      <c r="E91" s="31"/>
      <c r="F91" s="31"/>
      <c r="G91" s="31"/>
      <c r="H91" s="31"/>
      <c r="I91" s="101"/>
      <c r="J91" s="31"/>
      <c r="K91" s="31"/>
      <c r="L91" s="34"/>
    </row>
    <row r="92" spans="2:12" s="1" customFormat="1" ht="29.25" customHeight="1">
      <c r="B92" s="30"/>
      <c r="C92" s="137" t="s">
        <v>86</v>
      </c>
      <c r="D92" s="138"/>
      <c r="E92" s="138"/>
      <c r="F92" s="138"/>
      <c r="G92" s="138"/>
      <c r="H92" s="138"/>
      <c r="I92" s="139"/>
      <c r="J92" s="140" t="s">
        <v>87</v>
      </c>
      <c r="K92" s="138"/>
      <c r="L92" s="34"/>
    </row>
    <row r="93" spans="2:12" s="1" customFormat="1" ht="10.35" customHeight="1">
      <c r="B93" s="30"/>
      <c r="C93" s="31"/>
      <c r="D93" s="31"/>
      <c r="E93" s="31"/>
      <c r="F93" s="31"/>
      <c r="G93" s="31"/>
      <c r="H93" s="31"/>
      <c r="I93" s="101"/>
      <c r="J93" s="31"/>
      <c r="K93" s="31"/>
      <c r="L93" s="34"/>
    </row>
    <row r="94" spans="2:47" s="1" customFormat="1" ht="22.9" customHeight="1">
      <c r="B94" s="30"/>
      <c r="C94" s="141" t="s">
        <v>88</v>
      </c>
      <c r="D94" s="31"/>
      <c r="E94" s="31"/>
      <c r="F94" s="31"/>
      <c r="G94" s="31"/>
      <c r="H94" s="31"/>
      <c r="I94" s="101"/>
      <c r="J94" s="75">
        <f>J121</f>
        <v>0</v>
      </c>
      <c r="K94" s="31"/>
      <c r="L94" s="34"/>
      <c r="AU94" s="13" t="s">
        <v>89</v>
      </c>
    </row>
    <row r="95" spans="2:12" s="8" customFormat="1" ht="24.95" customHeight="1">
      <c r="B95" s="142"/>
      <c r="C95" s="143"/>
      <c r="D95" s="144" t="s">
        <v>90</v>
      </c>
      <c r="E95" s="145"/>
      <c r="F95" s="145"/>
      <c r="G95" s="145"/>
      <c r="H95" s="145"/>
      <c r="I95" s="146"/>
      <c r="J95" s="147">
        <f>J122</f>
        <v>0</v>
      </c>
      <c r="K95" s="143"/>
      <c r="L95" s="148"/>
    </row>
    <row r="96" spans="2:12" s="9" customFormat="1" ht="19.9" customHeight="1">
      <c r="B96" s="149"/>
      <c r="C96" s="150"/>
      <c r="D96" s="151" t="s">
        <v>91</v>
      </c>
      <c r="E96" s="152"/>
      <c r="F96" s="152"/>
      <c r="G96" s="152"/>
      <c r="H96" s="152"/>
      <c r="I96" s="153"/>
      <c r="J96" s="154">
        <f>J123</f>
        <v>0</v>
      </c>
      <c r="K96" s="150"/>
      <c r="L96" s="155"/>
    </row>
    <row r="97" spans="2:12" s="9" customFormat="1" ht="19.9" customHeight="1">
      <c r="B97" s="149"/>
      <c r="C97" s="150"/>
      <c r="D97" s="151" t="s">
        <v>92</v>
      </c>
      <c r="E97" s="152"/>
      <c r="F97" s="152"/>
      <c r="G97" s="152"/>
      <c r="H97" s="152"/>
      <c r="I97" s="153"/>
      <c r="J97" s="154">
        <f>J124</f>
        <v>0</v>
      </c>
      <c r="K97" s="150"/>
      <c r="L97" s="155"/>
    </row>
    <row r="98" spans="2:12" s="9" customFormat="1" ht="14.85" customHeight="1">
      <c r="B98" s="149"/>
      <c r="C98" s="150"/>
      <c r="D98" s="151" t="s">
        <v>93</v>
      </c>
      <c r="E98" s="152"/>
      <c r="F98" s="152"/>
      <c r="G98" s="152"/>
      <c r="H98" s="152"/>
      <c r="I98" s="153"/>
      <c r="J98" s="154">
        <f>J125</f>
        <v>0</v>
      </c>
      <c r="K98" s="150"/>
      <c r="L98" s="155"/>
    </row>
    <row r="99" spans="2:12" s="9" customFormat="1" ht="14.85" customHeight="1">
      <c r="B99" s="149"/>
      <c r="C99" s="150"/>
      <c r="D99" s="151" t="s">
        <v>94</v>
      </c>
      <c r="E99" s="152"/>
      <c r="F99" s="152"/>
      <c r="G99" s="152"/>
      <c r="H99" s="152"/>
      <c r="I99" s="153"/>
      <c r="J99" s="154">
        <f>J130</f>
        <v>0</v>
      </c>
      <c r="K99" s="150"/>
      <c r="L99" s="155"/>
    </row>
    <row r="100" spans="2:12" s="9" customFormat="1" ht="14.85" customHeight="1">
      <c r="B100" s="149"/>
      <c r="C100" s="150"/>
      <c r="D100" s="151" t="s">
        <v>95</v>
      </c>
      <c r="E100" s="152"/>
      <c r="F100" s="152"/>
      <c r="G100" s="152"/>
      <c r="H100" s="152"/>
      <c r="I100" s="153"/>
      <c r="J100" s="154">
        <f>J171</f>
        <v>0</v>
      </c>
      <c r="K100" s="150"/>
      <c r="L100" s="155"/>
    </row>
    <row r="101" spans="2:12" s="9" customFormat="1" ht="14.85" customHeight="1">
      <c r="B101" s="149"/>
      <c r="C101" s="150"/>
      <c r="D101" s="151" t="s">
        <v>96</v>
      </c>
      <c r="E101" s="152"/>
      <c r="F101" s="152"/>
      <c r="G101" s="152"/>
      <c r="H101" s="152"/>
      <c r="I101" s="153"/>
      <c r="J101" s="154">
        <f>J236</f>
        <v>0</v>
      </c>
      <c r="K101" s="150"/>
      <c r="L101" s="155"/>
    </row>
    <row r="102" spans="2:12" s="9" customFormat="1" ht="14.85" customHeight="1">
      <c r="B102" s="149"/>
      <c r="C102" s="150"/>
      <c r="D102" s="151" t="s">
        <v>97</v>
      </c>
      <c r="E102" s="152"/>
      <c r="F102" s="152"/>
      <c r="G102" s="152"/>
      <c r="H102" s="152"/>
      <c r="I102" s="153"/>
      <c r="J102" s="154">
        <f>J309</f>
        <v>0</v>
      </c>
      <c r="K102" s="150"/>
      <c r="L102" s="155"/>
    </row>
    <row r="103" spans="2:12" s="9" customFormat="1" ht="14.85" customHeight="1">
      <c r="B103" s="149"/>
      <c r="C103" s="150"/>
      <c r="D103" s="151" t="s">
        <v>98</v>
      </c>
      <c r="E103" s="152"/>
      <c r="F103" s="152"/>
      <c r="G103" s="152"/>
      <c r="H103" s="152"/>
      <c r="I103" s="153"/>
      <c r="J103" s="154">
        <f>J434</f>
        <v>0</v>
      </c>
      <c r="K103" s="150"/>
      <c r="L103" s="155"/>
    </row>
    <row r="104" spans="2:12" s="1" customFormat="1" ht="21.75" customHeight="1">
      <c r="B104" s="30"/>
      <c r="C104" s="31"/>
      <c r="D104" s="31"/>
      <c r="E104" s="31"/>
      <c r="F104" s="31"/>
      <c r="G104" s="31"/>
      <c r="H104" s="31"/>
      <c r="I104" s="101"/>
      <c r="J104" s="31"/>
      <c r="K104" s="31"/>
      <c r="L104" s="34"/>
    </row>
    <row r="105" spans="2:12" s="1" customFormat="1" ht="6.95" customHeight="1">
      <c r="B105" s="45"/>
      <c r="C105" s="46"/>
      <c r="D105" s="46"/>
      <c r="E105" s="46"/>
      <c r="F105" s="46"/>
      <c r="G105" s="46"/>
      <c r="H105" s="46"/>
      <c r="I105" s="133"/>
      <c r="J105" s="46"/>
      <c r="K105" s="46"/>
      <c r="L105" s="34"/>
    </row>
    <row r="109" spans="2:12" s="1" customFormat="1" ht="6.95" customHeight="1">
      <c r="B109" s="47"/>
      <c r="C109" s="48"/>
      <c r="D109" s="48"/>
      <c r="E109" s="48"/>
      <c r="F109" s="48"/>
      <c r="G109" s="48"/>
      <c r="H109" s="48"/>
      <c r="I109" s="136"/>
      <c r="J109" s="48"/>
      <c r="K109" s="48"/>
      <c r="L109" s="34"/>
    </row>
    <row r="110" spans="2:12" s="1" customFormat="1" ht="24.95" customHeight="1">
      <c r="B110" s="30"/>
      <c r="C110" s="19" t="s">
        <v>99</v>
      </c>
      <c r="D110" s="31"/>
      <c r="E110" s="31"/>
      <c r="F110" s="31"/>
      <c r="G110" s="31"/>
      <c r="H110" s="31"/>
      <c r="I110" s="101"/>
      <c r="J110" s="31"/>
      <c r="K110" s="31"/>
      <c r="L110" s="34"/>
    </row>
    <row r="111" spans="2:12" s="1" customFormat="1" ht="6.95" customHeight="1">
      <c r="B111" s="30"/>
      <c r="C111" s="31"/>
      <c r="D111" s="31"/>
      <c r="E111" s="31"/>
      <c r="F111" s="31"/>
      <c r="G111" s="31"/>
      <c r="H111" s="31"/>
      <c r="I111" s="101"/>
      <c r="J111" s="31"/>
      <c r="K111" s="31"/>
      <c r="L111" s="34"/>
    </row>
    <row r="112" spans="2:12" s="1" customFormat="1" ht="12" customHeight="1">
      <c r="B112" s="30"/>
      <c r="C112" s="25" t="s">
        <v>16</v>
      </c>
      <c r="D112" s="31"/>
      <c r="E112" s="31"/>
      <c r="F112" s="31"/>
      <c r="G112" s="31"/>
      <c r="H112" s="31"/>
      <c r="I112" s="101"/>
      <c r="J112" s="31"/>
      <c r="K112" s="31"/>
      <c r="L112" s="34"/>
    </row>
    <row r="113" spans="2:12" s="1" customFormat="1" ht="16.5" customHeight="1">
      <c r="B113" s="30"/>
      <c r="C113" s="31"/>
      <c r="D113" s="31"/>
      <c r="E113" s="231" t="str">
        <f>E7</f>
        <v>Údržba a opravy MK - rámcová smlouva</v>
      </c>
      <c r="F113" s="258"/>
      <c r="G113" s="258"/>
      <c r="H113" s="258"/>
      <c r="I113" s="101"/>
      <c r="J113" s="31"/>
      <c r="K113" s="31"/>
      <c r="L113" s="34"/>
    </row>
    <row r="114" spans="2:12" s="1" customFormat="1" ht="6.95" customHeight="1">
      <c r="B114" s="30"/>
      <c r="C114" s="31"/>
      <c r="D114" s="31"/>
      <c r="E114" s="31"/>
      <c r="F114" s="31"/>
      <c r="G114" s="31"/>
      <c r="H114" s="31"/>
      <c r="I114" s="101"/>
      <c r="J114" s="31"/>
      <c r="K114" s="31"/>
      <c r="L114" s="34"/>
    </row>
    <row r="115" spans="2:12" s="1" customFormat="1" ht="12" customHeight="1">
      <c r="B115" s="30"/>
      <c r="C115" s="25" t="s">
        <v>22</v>
      </c>
      <c r="D115" s="31"/>
      <c r="E115" s="31"/>
      <c r="F115" s="23" t="str">
        <f>F10</f>
        <v>Nový Bor</v>
      </c>
      <c r="G115" s="31"/>
      <c r="H115" s="31"/>
      <c r="I115" s="103" t="s">
        <v>24</v>
      </c>
      <c r="J115" s="57">
        <f>IF(J10="","",J10)</f>
        <v>0</v>
      </c>
      <c r="K115" s="31"/>
      <c r="L115" s="34"/>
    </row>
    <row r="116" spans="2:12" s="1" customFormat="1" ht="6.95" customHeight="1">
      <c r="B116" s="30"/>
      <c r="C116" s="31"/>
      <c r="D116" s="31"/>
      <c r="E116" s="31"/>
      <c r="F116" s="31"/>
      <c r="G116" s="31"/>
      <c r="H116" s="31"/>
      <c r="I116" s="101"/>
      <c r="J116" s="31"/>
      <c r="K116" s="31"/>
      <c r="L116" s="34"/>
    </row>
    <row r="117" spans="2:12" s="1" customFormat="1" ht="15.2" customHeight="1">
      <c r="B117" s="30"/>
      <c r="C117" s="25" t="s">
        <v>27</v>
      </c>
      <c r="D117" s="31"/>
      <c r="E117" s="31"/>
      <c r="F117" s="23" t="str">
        <f>E13</f>
        <v xml:space="preserve"> </v>
      </c>
      <c r="G117" s="31"/>
      <c r="H117" s="31"/>
      <c r="I117" s="103" t="s">
        <v>33</v>
      </c>
      <c r="J117" s="28" t="str">
        <f>E19</f>
        <v xml:space="preserve"> </v>
      </c>
      <c r="K117" s="31"/>
      <c r="L117" s="34"/>
    </row>
    <row r="118" spans="2:12" s="1" customFormat="1" ht="15.2" customHeight="1">
      <c r="B118" s="30"/>
      <c r="C118" s="25" t="s">
        <v>31</v>
      </c>
      <c r="D118" s="31"/>
      <c r="E118" s="31"/>
      <c r="F118" s="23" t="str">
        <f>IF(E16="","",E16)</f>
        <v>Vyplň údaj</v>
      </c>
      <c r="G118" s="31"/>
      <c r="H118" s="31"/>
      <c r="I118" s="103" t="s">
        <v>34</v>
      </c>
      <c r="J118" s="28" t="str">
        <f>E22</f>
        <v xml:space="preserve"> </v>
      </c>
      <c r="K118" s="31"/>
      <c r="L118" s="34"/>
    </row>
    <row r="119" spans="2:12" s="1" customFormat="1" ht="10.35" customHeight="1">
      <c r="B119" s="30"/>
      <c r="C119" s="31"/>
      <c r="D119" s="31"/>
      <c r="E119" s="31"/>
      <c r="F119" s="31"/>
      <c r="G119" s="31"/>
      <c r="H119" s="31"/>
      <c r="I119" s="101"/>
      <c r="J119" s="31"/>
      <c r="K119" s="31"/>
      <c r="L119" s="34"/>
    </row>
    <row r="120" spans="2:20" s="10" customFormat="1" ht="29.25" customHeight="1">
      <c r="B120" s="156"/>
      <c r="C120" s="157" t="s">
        <v>100</v>
      </c>
      <c r="D120" s="158" t="s">
        <v>62</v>
      </c>
      <c r="E120" s="158" t="s">
        <v>58</v>
      </c>
      <c r="F120" s="158" t="s">
        <v>59</v>
      </c>
      <c r="G120" s="158" t="s">
        <v>101</v>
      </c>
      <c r="H120" s="158" t="s">
        <v>102</v>
      </c>
      <c r="I120" s="159" t="s">
        <v>103</v>
      </c>
      <c r="J120" s="160" t="s">
        <v>87</v>
      </c>
      <c r="K120" s="161" t="s">
        <v>104</v>
      </c>
      <c r="L120" s="162"/>
      <c r="M120" s="66" t="s">
        <v>1</v>
      </c>
      <c r="N120" s="67" t="s">
        <v>41</v>
      </c>
      <c r="O120" s="67" t="s">
        <v>105</v>
      </c>
      <c r="P120" s="67" t="s">
        <v>106</v>
      </c>
      <c r="Q120" s="67" t="s">
        <v>107</v>
      </c>
      <c r="R120" s="67" t="s">
        <v>108</v>
      </c>
      <c r="S120" s="67" t="s">
        <v>109</v>
      </c>
      <c r="T120" s="68" t="s">
        <v>110</v>
      </c>
    </row>
    <row r="121" spans="2:63" s="1" customFormat="1" ht="22.9" customHeight="1">
      <c r="B121" s="30"/>
      <c r="C121" s="73" t="s">
        <v>111</v>
      </c>
      <c r="D121" s="31"/>
      <c r="E121" s="31"/>
      <c r="F121" s="31"/>
      <c r="G121" s="31"/>
      <c r="H121" s="31"/>
      <c r="I121" s="101"/>
      <c r="J121" s="163">
        <f>BK121</f>
        <v>0</v>
      </c>
      <c r="K121" s="31"/>
      <c r="L121" s="34"/>
      <c r="M121" s="69"/>
      <c r="N121" s="70"/>
      <c r="O121" s="70"/>
      <c r="P121" s="164">
        <f>P122</f>
        <v>0</v>
      </c>
      <c r="Q121" s="70"/>
      <c r="R121" s="164">
        <f>R122</f>
        <v>15.592495</v>
      </c>
      <c r="S121" s="70"/>
      <c r="T121" s="165">
        <f>T122</f>
        <v>8.641</v>
      </c>
      <c r="AT121" s="13" t="s">
        <v>76</v>
      </c>
      <c r="AU121" s="13" t="s">
        <v>89</v>
      </c>
      <c r="BK121" s="166">
        <f>BK122</f>
        <v>0</v>
      </c>
    </row>
    <row r="122" spans="2:63" s="11" customFormat="1" ht="25.9" customHeight="1">
      <c r="B122" s="167"/>
      <c r="C122" s="168"/>
      <c r="D122" s="169" t="s">
        <v>76</v>
      </c>
      <c r="E122" s="170" t="s">
        <v>112</v>
      </c>
      <c r="F122" s="170" t="s">
        <v>113</v>
      </c>
      <c r="G122" s="168"/>
      <c r="H122" s="168"/>
      <c r="I122" s="171"/>
      <c r="J122" s="172">
        <f>BK122</f>
        <v>0</v>
      </c>
      <c r="K122" s="168"/>
      <c r="L122" s="173"/>
      <c r="M122" s="174"/>
      <c r="N122" s="175"/>
      <c r="O122" s="175"/>
      <c r="P122" s="176">
        <f>P123+P124</f>
        <v>0</v>
      </c>
      <c r="Q122" s="175"/>
      <c r="R122" s="176">
        <f>R123+R124</f>
        <v>15.592495</v>
      </c>
      <c r="S122" s="175"/>
      <c r="T122" s="177">
        <f>T123+T124</f>
        <v>8.641</v>
      </c>
      <c r="AR122" s="178" t="s">
        <v>21</v>
      </c>
      <c r="AT122" s="179" t="s">
        <v>76</v>
      </c>
      <c r="AU122" s="179" t="s">
        <v>77</v>
      </c>
      <c r="AY122" s="178" t="s">
        <v>114</v>
      </c>
      <c r="BK122" s="180">
        <f>BK123+BK124</f>
        <v>0</v>
      </c>
    </row>
    <row r="123" spans="2:63" s="11" customFormat="1" ht="22.9" customHeight="1">
      <c r="B123" s="167"/>
      <c r="C123" s="168"/>
      <c r="D123" s="169" t="s">
        <v>76</v>
      </c>
      <c r="E123" s="181" t="s">
        <v>21</v>
      </c>
      <c r="F123" s="181" t="s">
        <v>115</v>
      </c>
      <c r="G123" s="168"/>
      <c r="H123" s="168"/>
      <c r="I123" s="171"/>
      <c r="J123" s="182">
        <f>BK123</f>
        <v>0</v>
      </c>
      <c r="K123" s="168"/>
      <c r="L123" s="173"/>
      <c r="M123" s="174"/>
      <c r="N123" s="175"/>
      <c r="O123" s="175"/>
      <c r="P123" s="176">
        <v>0</v>
      </c>
      <c r="Q123" s="175"/>
      <c r="R123" s="176">
        <v>0</v>
      </c>
      <c r="S123" s="175"/>
      <c r="T123" s="177">
        <v>0</v>
      </c>
      <c r="AR123" s="178" t="s">
        <v>21</v>
      </c>
      <c r="AT123" s="179" t="s">
        <v>76</v>
      </c>
      <c r="AU123" s="179" t="s">
        <v>21</v>
      </c>
      <c r="AY123" s="178" t="s">
        <v>114</v>
      </c>
      <c r="BK123" s="180">
        <v>0</v>
      </c>
    </row>
    <row r="124" spans="2:63" s="11" customFormat="1" ht="22.9" customHeight="1">
      <c r="B124" s="167"/>
      <c r="C124" s="168"/>
      <c r="D124" s="169" t="s">
        <v>76</v>
      </c>
      <c r="E124" s="181" t="s">
        <v>116</v>
      </c>
      <c r="F124" s="181" t="s">
        <v>117</v>
      </c>
      <c r="G124" s="168"/>
      <c r="H124" s="168"/>
      <c r="I124" s="171"/>
      <c r="J124" s="182">
        <f>BK124</f>
        <v>0</v>
      </c>
      <c r="K124" s="168"/>
      <c r="L124" s="173"/>
      <c r="M124" s="174"/>
      <c r="N124" s="175"/>
      <c r="O124" s="175"/>
      <c r="P124" s="176">
        <f>P125+P130+P171+P236+P309+P434</f>
        <v>0</v>
      </c>
      <c r="Q124" s="175"/>
      <c r="R124" s="176">
        <f>R125+R130+R171+R236+R309+R434</f>
        <v>15.592495</v>
      </c>
      <c r="S124" s="175"/>
      <c r="T124" s="177">
        <f>T125+T130+T171+T236+T309+T434</f>
        <v>8.641</v>
      </c>
      <c r="AR124" s="178" t="s">
        <v>21</v>
      </c>
      <c r="AT124" s="179" t="s">
        <v>76</v>
      </c>
      <c r="AU124" s="179" t="s">
        <v>21</v>
      </c>
      <c r="AY124" s="178" t="s">
        <v>114</v>
      </c>
      <c r="BK124" s="180">
        <f>BK125+BK130+BK171+BK236+BK309+BK434</f>
        <v>0</v>
      </c>
    </row>
    <row r="125" spans="2:63" s="11" customFormat="1" ht="20.85" customHeight="1">
      <c r="B125" s="167"/>
      <c r="C125" s="168"/>
      <c r="D125" s="169" t="s">
        <v>76</v>
      </c>
      <c r="E125" s="181" t="s">
        <v>118</v>
      </c>
      <c r="F125" s="181" t="s">
        <v>119</v>
      </c>
      <c r="G125" s="168"/>
      <c r="H125" s="168"/>
      <c r="I125" s="171"/>
      <c r="J125" s="182">
        <f>BK125</f>
        <v>0</v>
      </c>
      <c r="K125" s="168"/>
      <c r="L125" s="173"/>
      <c r="M125" s="174"/>
      <c r="N125" s="175"/>
      <c r="O125" s="175"/>
      <c r="P125" s="176">
        <f>SUM(P126:P129)</f>
        <v>0</v>
      </c>
      <c r="Q125" s="175"/>
      <c r="R125" s="176">
        <f>SUM(R126:R129)</f>
        <v>0.30495</v>
      </c>
      <c r="S125" s="175"/>
      <c r="T125" s="177">
        <f>SUM(T126:T129)</f>
        <v>0</v>
      </c>
      <c r="AR125" s="178" t="s">
        <v>21</v>
      </c>
      <c r="AT125" s="179" t="s">
        <v>76</v>
      </c>
      <c r="AU125" s="179" t="s">
        <v>83</v>
      </c>
      <c r="AY125" s="178" t="s">
        <v>114</v>
      </c>
      <c r="BK125" s="180">
        <f>SUM(BK126:BK129)</f>
        <v>0</v>
      </c>
    </row>
    <row r="126" spans="2:65" s="1" customFormat="1" ht="24" customHeight="1">
      <c r="B126" s="30"/>
      <c r="C126" s="183" t="s">
        <v>21</v>
      </c>
      <c r="D126" s="183" t="s">
        <v>120</v>
      </c>
      <c r="E126" s="184" t="s">
        <v>121</v>
      </c>
      <c r="F126" s="185" t="s">
        <v>122</v>
      </c>
      <c r="G126" s="186" t="s">
        <v>123</v>
      </c>
      <c r="H126" s="187">
        <v>1</v>
      </c>
      <c r="I126" s="188"/>
      <c r="J126" s="189">
        <f>ROUND(I126*H126,2)</f>
        <v>0</v>
      </c>
      <c r="K126" s="185" t="s">
        <v>1</v>
      </c>
      <c r="L126" s="34"/>
      <c r="M126" s="190" t="s">
        <v>1</v>
      </c>
      <c r="N126" s="191" t="s">
        <v>42</v>
      </c>
      <c r="O126" s="62"/>
      <c r="P126" s="192">
        <f>O126*H126</f>
        <v>0</v>
      </c>
      <c r="Q126" s="192">
        <v>0.16795</v>
      </c>
      <c r="R126" s="192">
        <f>Q126*H126</f>
        <v>0.16795</v>
      </c>
      <c r="S126" s="192">
        <v>0</v>
      </c>
      <c r="T126" s="193">
        <f>S126*H126</f>
        <v>0</v>
      </c>
      <c r="AR126" s="194" t="s">
        <v>124</v>
      </c>
      <c r="AT126" s="194" t="s">
        <v>120</v>
      </c>
      <c r="AU126" s="194" t="s">
        <v>125</v>
      </c>
      <c r="AY126" s="13" t="s">
        <v>114</v>
      </c>
      <c r="BE126" s="195">
        <f>IF(N126="základní",J126,0)</f>
        <v>0</v>
      </c>
      <c r="BF126" s="195">
        <f>IF(N126="snížená",J126,0)</f>
        <v>0</v>
      </c>
      <c r="BG126" s="195">
        <f>IF(N126="zákl. přenesená",J126,0)</f>
        <v>0</v>
      </c>
      <c r="BH126" s="195">
        <f>IF(N126="sníž. přenesená",J126,0)</f>
        <v>0</v>
      </c>
      <c r="BI126" s="195">
        <f>IF(N126="nulová",J126,0)</f>
        <v>0</v>
      </c>
      <c r="BJ126" s="13" t="s">
        <v>21</v>
      </c>
      <c r="BK126" s="195">
        <f>ROUND(I126*H126,2)</f>
        <v>0</v>
      </c>
      <c r="BL126" s="13" t="s">
        <v>124</v>
      </c>
      <c r="BM126" s="194" t="s">
        <v>126</v>
      </c>
    </row>
    <row r="127" spans="2:47" s="1" customFormat="1" ht="18">
      <c r="B127" s="30"/>
      <c r="C127" s="31"/>
      <c r="D127" s="196" t="s">
        <v>127</v>
      </c>
      <c r="E127" s="31"/>
      <c r="F127" s="197" t="s">
        <v>122</v>
      </c>
      <c r="G127" s="31"/>
      <c r="H127" s="31"/>
      <c r="I127" s="101"/>
      <c r="J127" s="31"/>
      <c r="K127" s="31"/>
      <c r="L127" s="34"/>
      <c r="M127" s="198"/>
      <c r="N127" s="62"/>
      <c r="O127" s="62"/>
      <c r="P127" s="62"/>
      <c r="Q127" s="62"/>
      <c r="R127" s="62"/>
      <c r="S127" s="62"/>
      <c r="T127" s="63"/>
      <c r="AT127" s="13" t="s">
        <v>127</v>
      </c>
      <c r="AU127" s="13" t="s">
        <v>125</v>
      </c>
    </row>
    <row r="128" spans="2:65" s="1" customFormat="1" ht="24" customHeight="1">
      <c r="B128" s="30"/>
      <c r="C128" s="183" t="s">
        <v>128</v>
      </c>
      <c r="D128" s="183" t="s">
        <v>120</v>
      </c>
      <c r="E128" s="184" t="s">
        <v>129</v>
      </c>
      <c r="F128" s="185" t="s">
        <v>130</v>
      </c>
      <c r="G128" s="186" t="s">
        <v>123</v>
      </c>
      <c r="H128" s="187">
        <v>1</v>
      </c>
      <c r="I128" s="188"/>
      <c r="J128" s="189">
        <f>ROUND(I128*H128,2)</f>
        <v>0</v>
      </c>
      <c r="K128" s="185" t="s">
        <v>131</v>
      </c>
      <c r="L128" s="34"/>
      <c r="M128" s="190" t="s">
        <v>1</v>
      </c>
      <c r="N128" s="191" t="s">
        <v>42</v>
      </c>
      <c r="O128" s="62"/>
      <c r="P128" s="192">
        <f>O128*H128</f>
        <v>0</v>
      </c>
      <c r="Q128" s="192">
        <v>0.137</v>
      </c>
      <c r="R128" s="192">
        <f>Q128*H128</f>
        <v>0.137</v>
      </c>
      <c r="S128" s="192">
        <v>0</v>
      </c>
      <c r="T128" s="193">
        <f>S128*H128</f>
        <v>0</v>
      </c>
      <c r="AR128" s="194" t="s">
        <v>124</v>
      </c>
      <c r="AT128" s="194" t="s">
        <v>120</v>
      </c>
      <c r="AU128" s="194" t="s">
        <v>125</v>
      </c>
      <c r="AY128" s="13" t="s">
        <v>114</v>
      </c>
      <c r="BE128" s="195">
        <f>IF(N128="základní",J128,0)</f>
        <v>0</v>
      </c>
      <c r="BF128" s="195">
        <f>IF(N128="snížená",J128,0)</f>
        <v>0</v>
      </c>
      <c r="BG128" s="195">
        <f>IF(N128="zákl. přenesená",J128,0)</f>
        <v>0</v>
      </c>
      <c r="BH128" s="195">
        <f>IF(N128="sníž. přenesená",J128,0)</f>
        <v>0</v>
      </c>
      <c r="BI128" s="195">
        <f>IF(N128="nulová",J128,0)</f>
        <v>0</v>
      </c>
      <c r="BJ128" s="13" t="s">
        <v>21</v>
      </c>
      <c r="BK128" s="195">
        <f>ROUND(I128*H128,2)</f>
        <v>0</v>
      </c>
      <c r="BL128" s="13" t="s">
        <v>124</v>
      </c>
      <c r="BM128" s="194" t="s">
        <v>132</v>
      </c>
    </row>
    <row r="129" spans="2:47" s="1" customFormat="1" ht="36">
      <c r="B129" s="30"/>
      <c r="C129" s="31"/>
      <c r="D129" s="196" t="s">
        <v>127</v>
      </c>
      <c r="E129" s="31"/>
      <c r="F129" s="197" t="s">
        <v>133</v>
      </c>
      <c r="G129" s="31"/>
      <c r="H129" s="31"/>
      <c r="I129" s="101"/>
      <c r="J129" s="31"/>
      <c r="K129" s="31"/>
      <c r="L129" s="34"/>
      <c r="M129" s="198"/>
      <c r="N129" s="62"/>
      <c r="O129" s="62"/>
      <c r="P129" s="62"/>
      <c r="Q129" s="62"/>
      <c r="R129" s="62"/>
      <c r="S129" s="62"/>
      <c r="T129" s="63"/>
      <c r="AT129" s="13" t="s">
        <v>127</v>
      </c>
      <c r="AU129" s="13" t="s">
        <v>125</v>
      </c>
    </row>
    <row r="130" spans="2:63" s="11" customFormat="1" ht="20.85" customHeight="1">
      <c r="B130" s="167"/>
      <c r="C130" s="168"/>
      <c r="D130" s="169" t="s">
        <v>76</v>
      </c>
      <c r="E130" s="181" t="s">
        <v>134</v>
      </c>
      <c r="F130" s="181" t="s">
        <v>135</v>
      </c>
      <c r="G130" s="168"/>
      <c r="H130" s="168"/>
      <c r="I130" s="171"/>
      <c r="J130" s="182">
        <f>BK130</f>
        <v>0</v>
      </c>
      <c r="K130" s="168"/>
      <c r="L130" s="173"/>
      <c r="M130" s="174"/>
      <c r="N130" s="175"/>
      <c r="O130" s="175"/>
      <c r="P130" s="176">
        <f>SUM(P131:P170)</f>
        <v>0</v>
      </c>
      <c r="Q130" s="175"/>
      <c r="R130" s="176">
        <f>SUM(R131:R170)</f>
        <v>2.2012099999999997</v>
      </c>
      <c r="S130" s="175"/>
      <c r="T130" s="177">
        <f>SUM(T131:T170)</f>
        <v>1.185</v>
      </c>
      <c r="AR130" s="178" t="s">
        <v>21</v>
      </c>
      <c r="AT130" s="179" t="s">
        <v>76</v>
      </c>
      <c r="AU130" s="179" t="s">
        <v>83</v>
      </c>
      <c r="AY130" s="178" t="s">
        <v>114</v>
      </c>
      <c r="BK130" s="180">
        <f>SUM(BK131:BK170)</f>
        <v>0</v>
      </c>
    </row>
    <row r="131" spans="2:65" s="1" customFormat="1" ht="16.5" customHeight="1">
      <c r="B131" s="30"/>
      <c r="C131" s="183" t="s">
        <v>83</v>
      </c>
      <c r="D131" s="183" t="s">
        <v>120</v>
      </c>
      <c r="E131" s="184" t="s">
        <v>136</v>
      </c>
      <c r="F131" s="185" t="s">
        <v>137</v>
      </c>
      <c r="G131" s="186" t="s">
        <v>138</v>
      </c>
      <c r="H131" s="187">
        <v>1</v>
      </c>
      <c r="I131" s="188"/>
      <c r="J131" s="189">
        <f>ROUND(I131*H131,2)</f>
        <v>0</v>
      </c>
      <c r="K131" s="185" t="s">
        <v>1</v>
      </c>
      <c r="L131" s="34"/>
      <c r="M131" s="190" t="s">
        <v>1</v>
      </c>
      <c r="N131" s="191" t="s">
        <v>42</v>
      </c>
      <c r="O131" s="62"/>
      <c r="P131" s="192">
        <f>O131*H131</f>
        <v>0</v>
      </c>
      <c r="Q131" s="192">
        <v>0</v>
      </c>
      <c r="R131" s="192">
        <f>Q131*H131</f>
        <v>0</v>
      </c>
      <c r="S131" s="192">
        <v>0</v>
      </c>
      <c r="T131" s="193">
        <f>S131*H131</f>
        <v>0</v>
      </c>
      <c r="AR131" s="194" t="s">
        <v>124</v>
      </c>
      <c r="AT131" s="194" t="s">
        <v>120</v>
      </c>
      <c r="AU131" s="194" t="s">
        <v>125</v>
      </c>
      <c r="AY131" s="13" t="s">
        <v>114</v>
      </c>
      <c r="BE131" s="195">
        <f>IF(N131="základní",J131,0)</f>
        <v>0</v>
      </c>
      <c r="BF131" s="195">
        <f>IF(N131="snížená",J131,0)</f>
        <v>0</v>
      </c>
      <c r="BG131" s="195">
        <f>IF(N131="zákl. přenesená",J131,0)</f>
        <v>0</v>
      </c>
      <c r="BH131" s="195">
        <f>IF(N131="sníž. přenesená",J131,0)</f>
        <v>0</v>
      </c>
      <c r="BI131" s="195">
        <f>IF(N131="nulová",J131,0)</f>
        <v>0</v>
      </c>
      <c r="BJ131" s="13" t="s">
        <v>21</v>
      </c>
      <c r="BK131" s="195">
        <f>ROUND(I131*H131,2)</f>
        <v>0</v>
      </c>
      <c r="BL131" s="13" t="s">
        <v>124</v>
      </c>
      <c r="BM131" s="194" t="s">
        <v>139</v>
      </c>
    </row>
    <row r="132" spans="2:47" s="1" customFormat="1" ht="12">
      <c r="B132" s="30"/>
      <c r="C132" s="31"/>
      <c r="D132" s="196" t="s">
        <v>127</v>
      </c>
      <c r="E132" s="31"/>
      <c r="F132" s="197" t="s">
        <v>137</v>
      </c>
      <c r="G132" s="31"/>
      <c r="H132" s="31"/>
      <c r="I132" s="101"/>
      <c r="J132" s="31"/>
      <c r="K132" s="31"/>
      <c r="L132" s="34"/>
      <c r="M132" s="198"/>
      <c r="N132" s="62"/>
      <c r="O132" s="62"/>
      <c r="P132" s="62"/>
      <c r="Q132" s="62"/>
      <c r="R132" s="62"/>
      <c r="S132" s="62"/>
      <c r="T132" s="63"/>
      <c r="AT132" s="13" t="s">
        <v>127</v>
      </c>
      <c r="AU132" s="13" t="s">
        <v>125</v>
      </c>
    </row>
    <row r="133" spans="2:65" s="1" customFormat="1" ht="16.5" customHeight="1">
      <c r="B133" s="30"/>
      <c r="C133" s="183" t="s">
        <v>125</v>
      </c>
      <c r="D133" s="183" t="s">
        <v>120</v>
      </c>
      <c r="E133" s="184" t="s">
        <v>140</v>
      </c>
      <c r="F133" s="185" t="s">
        <v>141</v>
      </c>
      <c r="G133" s="186" t="s">
        <v>138</v>
      </c>
      <c r="H133" s="187">
        <v>1</v>
      </c>
      <c r="I133" s="188"/>
      <c r="J133" s="189">
        <f>ROUND(I133*H133,2)</f>
        <v>0</v>
      </c>
      <c r="K133" s="185" t="s">
        <v>1</v>
      </c>
      <c r="L133" s="34"/>
      <c r="M133" s="190" t="s">
        <v>1</v>
      </c>
      <c r="N133" s="191" t="s">
        <v>42</v>
      </c>
      <c r="O133" s="62"/>
      <c r="P133" s="192">
        <f>O133*H133</f>
        <v>0</v>
      </c>
      <c r="Q133" s="192">
        <v>0</v>
      </c>
      <c r="R133" s="192">
        <f>Q133*H133</f>
        <v>0</v>
      </c>
      <c r="S133" s="192">
        <v>0</v>
      </c>
      <c r="T133" s="193">
        <f>S133*H133</f>
        <v>0</v>
      </c>
      <c r="AR133" s="194" t="s">
        <v>124</v>
      </c>
      <c r="AT133" s="194" t="s">
        <v>120</v>
      </c>
      <c r="AU133" s="194" t="s">
        <v>125</v>
      </c>
      <c r="AY133" s="13" t="s">
        <v>114</v>
      </c>
      <c r="BE133" s="195">
        <f>IF(N133="základní",J133,0)</f>
        <v>0</v>
      </c>
      <c r="BF133" s="195">
        <f>IF(N133="snížená",J133,0)</f>
        <v>0</v>
      </c>
      <c r="BG133" s="195">
        <f>IF(N133="zákl. přenesená",J133,0)</f>
        <v>0</v>
      </c>
      <c r="BH133" s="195">
        <f>IF(N133="sníž. přenesená",J133,0)</f>
        <v>0</v>
      </c>
      <c r="BI133" s="195">
        <f>IF(N133="nulová",J133,0)</f>
        <v>0</v>
      </c>
      <c r="BJ133" s="13" t="s">
        <v>21</v>
      </c>
      <c r="BK133" s="195">
        <f>ROUND(I133*H133,2)</f>
        <v>0</v>
      </c>
      <c r="BL133" s="13" t="s">
        <v>124</v>
      </c>
      <c r="BM133" s="194" t="s">
        <v>142</v>
      </c>
    </row>
    <row r="134" spans="2:47" s="1" customFormat="1" ht="12">
      <c r="B134" s="30"/>
      <c r="C134" s="31"/>
      <c r="D134" s="196" t="s">
        <v>127</v>
      </c>
      <c r="E134" s="31"/>
      <c r="F134" s="197" t="s">
        <v>141</v>
      </c>
      <c r="G134" s="31"/>
      <c r="H134" s="31"/>
      <c r="I134" s="101"/>
      <c r="J134" s="31"/>
      <c r="K134" s="31"/>
      <c r="L134" s="34"/>
      <c r="M134" s="198"/>
      <c r="N134" s="62"/>
      <c r="O134" s="62"/>
      <c r="P134" s="62"/>
      <c r="Q134" s="62"/>
      <c r="R134" s="62"/>
      <c r="S134" s="62"/>
      <c r="T134" s="63"/>
      <c r="AT134" s="13" t="s">
        <v>127</v>
      </c>
      <c r="AU134" s="13" t="s">
        <v>125</v>
      </c>
    </row>
    <row r="135" spans="2:65" s="1" customFormat="1" ht="24" customHeight="1">
      <c r="B135" s="30"/>
      <c r="C135" s="183" t="s">
        <v>124</v>
      </c>
      <c r="D135" s="183" t="s">
        <v>120</v>
      </c>
      <c r="E135" s="184" t="s">
        <v>143</v>
      </c>
      <c r="F135" s="185" t="s">
        <v>144</v>
      </c>
      <c r="G135" s="186" t="s">
        <v>123</v>
      </c>
      <c r="H135" s="187">
        <v>1</v>
      </c>
      <c r="I135" s="188"/>
      <c r="J135" s="189">
        <f>ROUND(I135*H135,2)</f>
        <v>0</v>
      </c>
      <c r="K135" s="185" t="s">
        <v>1</v>
      </c>
      <c r="L135" s="34"/>
      <c r="M135" s="190" t="s">
        <v>1</v>
      </c>
      <c r="N135" s="191" t="s">
        <v>42</v>
      </c>
      <c r="O135" s="62"/>
      <c r="P135" s="192">
        <f>O135*H135</f>
        <v>0</v>
      </c>
      <c r="Q135" s="192">
        <v>9E-05</v>
      </c>
      <c r="R135" s="192">
        <f>Q135*H135</f>
        <v>9E-05</v>
      </c>
      <c r="S135" s="192">
        <v>0.128</v>
      </c>
      <c r="T135" s="193">
        <f>S135*H135</f>
        <v>0.128</v>
      </c>
      <c r="AR135" s="194" t="s">
        <v>124</v>
      </c>
      <c r="AT135" s="194" t="s">
        <v>120</v>
      </c>
      <c r="AU135" s="194" t="s">
        <v>125</v>
      </c>
      <c r="AY135" s="13" t="s">
        <v>114</v>
      </c>
      <c r="BE135" s="195">
        <f>IF(N135="základní",J135,0)</f>
        <v>0</v>
      </c>
      <c r="BF135" s="195">
        <f>IF(N135="snížená",J135,0)</f>
        <v>0</v>
      </c>
      <c r="BG135" s="195">
        <f>IF(N135="zákl. přenesená",J135,0)</f>
        <v>0</v>
      </c>
      <c r="BH135" s="195">
        <f>IF(N135="sníž. přenesená",J135,0)</f>
        <v>0</v>
      </c>
      <c r="BI135" s="195">
        <f>IF(N135="nulová",J135,0)</f>
        <v>0</v>
      </c>
      <c r="BJ135" s="13" t="s">
        <v>21</v>
      </c>
      <c r="BK135" s="195">
        <f>ROUND(I135*H135,2)</f>
        <v>0</v>
      </c>
      <c r="BL135" s="13" t="s">
        <v>124</v>
      </c>
      <c r="BM135" s="194" t="s">
        <v>145</v>
      </c>
    </row>
    <row r="136" spans="2:47" s="1" customFormat="1" ht="18">
      <c r="B136" s="30"/>
      <c r="C136" s="31"/>
      <c r="D136" s="196" t="s">
        <v>127</v>
      </c>
      <c r="E136" s="31"/>
      <c r="F136" s="197" t="s">
        <v>144</v>
      </c>
      <c r="G136" s="31"/>
      <c r="H136" s="31"/>
      <c r="I136" s="101"/>
      <c r="J136" s="31"/>
      <c r="K136" s="31"/>
      <c r="L136" s="34"/>
      <c r="M136" s="198"/>
      <c r="N136" s="62"/>
      <c r="O136" s="62"/>
      <c r="P136" s="62"/>
      <c r="Q136" s="62"/>
      <c r="R136" s="62"/>
      <c r="S136" s="62"/>
      <c r="T136" s="63"/>
      <c r="AT136" s="13" t="s">
        <v>127</v>
      </c>
      <c r="AU136" s="13" t="s">
        <v>125</v>
      </c>
    </row>
    <row r="137" spans="2:65" s="1" customFormat="1" ht="24" customHeight="1">
      <c r="B137" s="30"/>
      <c r="C137" s="183" t="s">
        <v>116</v>
      </c>
      <c r="D137" s="183" t="s">
        <v>120</v>
      </c>
      <c r="E137" s="184" t="s">
        <v>146</v>
      </c>
      <c r="F137" s="185" t="s">
        <v>147</v>
      </c>
      <c r="G137" s="186" t="s">
        <v>123</v>
      </c>
      <c r="H137" s="187">
        <v>1</v>
      </c>
      <c r="I137" s="188"/>
      <c r="J137" s="189">
        <f>ROUND(I137*H137,2)</f>
        <v>0</v>
      </c>
      <c r="K137" s="185" t="s">
        <v>1</v>
      </c>
      <c r="L137" s="34"/>
      <c r="M137" s="190" t="s">
        <v>1</v>
      </c>
      <c r="N137" s="191" t="s">
        <v>42</v>
      </c>
      <c r="O137" s="62"/>
      <c r="P137" s="192">
        <f>O137*H137</f>
        <v>0</v>
      </c>
      <c r="Q137" s="192">
        <v>0.00016</v>
      </c>
      <c r="R137" s="192">
        <f>Q137*H137</f>
        <v>0.00016</v>
      </c>
      <c r="S137" s="192">
        <v>0.256</v>
      </c>
      <c r="T137" s="193">
        <f>S137*H137</f>
        <v>0.256</v>
      </c>
      <c r="AR137" s="194" t="s">
        <v>124</v>
      </c>
      <c r="AT137" s="194" t="s">
        <v>120</v>
      </c>
      <c r="AU137" s="194" t="s">
        <v>125</v>
      </c>
      <c r="AY137" s="13" t="s">
        <v>114</v>
      </c>
      <c r="BE137" s="195">
        <f>IF(N137="základní",J137,0)</f>
        <v>0</v>
      </c>
      <c r="BF137" s="195">
        <f>IF(N137="snížená",J137,0)</f>
        <v>0</v>
      </c>
      <c r="BG137" s="195">
        <f>IF(N137="zákl. přenesená",J137,0)</f>
        <v>0</v>
      </c>
      <c r="BH137" s="195">
        <f>IF(N137="sníž. přenesená",J137,0)</f>
        <v>0</v>
      </c>
      <c r="BI137" s="195">
        <f>IF(N137="nulová",J137,0)</f>
        <v>0</v>
      </c>
      <c r="BJ137" s="13" t="s">
        <v>21</v>
      </c>
      <c r="BK137" s="195">
        <f>ROUND(I137*H137,2)</f>
        <v>0</v>
      </c>
      <c r="BL137" s="13" t="s">
        <v>124</v>
      </c>
      <c r="BM137" s="194" t="s">
        <v>148</v>
      </c>
    </row>
    <row r="138" spans="2:47" s="1" customFormat="1" ht="18">
      <c r="B138" s="30"/>
      <c r="C138" s="31"/>
      <c r="D138" s="196" t="s">
        <v>127</v>
      </c>
      <c r="E138" s="31"/>
      <c r="F138" s="197" t="s">
        <v>147</v>
      </c>
      <c r="G138" s="31"/>
      <c r="H138" s="31"/>
      <c r="I138" s="101"/>
      <c r="J138" s="31"/>
      <c r="K138" s="31"/>
      <c r="L138" s="34"/>
      <c r="M138" s="198"/>
      <c r="N138" s="62"/>
      <c r="O138" s="62"/>
      <c r="P138" s="62"/>
      <c r="Q138" s="62"/>
      <c r="R138" s="62"/>
      <c r="S138" s="62"/>
      <c r="T138" s="63"/>
      <c r="AT138" s="13" t="s">
        <v>127</v>
      </c>
      <c r="AU138" s="13" t="s">
        <v>125</v>
      </c>
    </row>
    <row r="139" spans="2:65" s="1" customFormat="1" ht="24" customHeight="1">
      <c r="B139" s="30"/>
      <c r="C139" s="183" t="s">
        <v>149</v>
      </c>
      <c r="D139" s="183" t="s">
        <v>120</v>
      </c>
      <c r="E139" s="184" t="s">
        <v>150</v>
      </c>
      <c r="F139" s="185" t="s">
        <v>151</v>
      </c>
      <c r="G139" s="186" t="s">
        <v>123</v>
      </c>
      <c r="H139" s="187">
        <v>1</v>
      </c>
      <c r="I139" s="188"/>
      <c r="J139" s="189">
        <f>ROUND(I139*H139,2)</f>
        <v>0</v>
      </c>
      <c r="K139" s="185" t="s">
        <v>1</v>
      </c>
      <c r="L139" s="34"/>
      <c r="M139" s="190" t="s">
        <v>1</v>
      </c>
      <c r="N139" s="191" t="s">
        <v>42</v>
      </c>
      <c r="O139" s="62"/>
      <c r="P139" s="192">
        <f>O139*H139</f>
        <v>0</v>
      </c>
      <c r="Q139" s="192">
        <v>0</v>
      </c>
      <c r="R139" s="192">
        <f>Q139*H139</f>
        <v>0</v>
      </c>
      <c r="S139" s="192">
        <v>0</v>
      </c>
      <c r="T139" s="193">
        <f>S139*H139</f>
        <v>0</v>
      </c>
      <c r="AR139" s="194" t="s">
        <v>124</v>
      </c>
      <c r="AT139" s="194" t="s">
        <v>120</v>
      </c>
      <c r="AU139" s="194" t="s">
        <v>125</v>
      </c>
      <c r="AY139" s="13" t="s">
        <v>114</v>
      </c>
      <c r="BE139" s="195">
        <f>IF(N139="základní",J139,0)</f>
        <v>0</v>
      </c>
      <c r="BF139" s="195">
        <f>IF(N139="snížená",J139,0)</f>
        <v>0</v>
      </c>
      <c r="BG139" s="195">
        <f>IF(N139="zákl. přenesená",J139,0)</f>
        <v>0</v>
      </c>
      <c r="BH139" s="195">
        <f>IF(N139="sníž. přenesená",J139,0)</f>
        <v>0</v>
      </c>
      <c r="BI139" s="195">
        <f>IF(N139="nulová",J139,0)</f>
        <v>0</v>
      </c>
      <c r="BJ139" s="13" t="s">
        <v>21</v>
      </c>
      <c r="BK139" s="195">
        <f>ROUND(I139*H139,2)</f>
        <v>0</v>
      </c>
      <c r="BL139" s="13" t="s">
        <v>124</v>
      </c>
      <c r="BM139" s="194" t="s">
        <v>152</v>
      </c>
    </row>
    <row r="140" spans="2:47" s="1" customFormat="1" ht="27">
      <c r="B140" s="30"/>
      <c r="C140" s="31"/>
      <c r="D140" s="196" t="s">
        <v>127</v>
      </c>
      <c r="E140" s="31"/>
      <c r="F140" s="197" t="s">
        <v>153</v>
      </c>
      <c r="G140" s="31"/>
      <c r="H140" s="31"/>
      <c r="I140" s="101"/>
      <c r="J140" s="31"/>
      <c r="K140" s="31"/>
      <c r="L140" s="34"/>
      <c r="M140" s="198"/>
      <c r="N140" s="62"/>
      <c r="O140" s="62"/>
      <c r="P140" s="62"/>
      <c r="Q140" s="62"/>
      <c r="R140" s="62"/>
      <c r="S140" s="62"/>
      <c r="T140" s="63"/>
      <c r="AT140" s="13" t="s">
        <v>127</v>
      </c>
      <c r="AU140" s="13" t="s">
        <v>125</v>
      </c>
    </row>
    <row r="141" spans="2:65" s="1" customFormat="1" ht="16.5" customHeight="1">
      <c r="B141" s="30"/>
      <c r="C141" s="183" t="s">
        <v>154</v>
      </c>
      <c r="D141" s="183" t="s">
        <v>120</v>
      </c>
      <c r="E141" s="184" t="s">
        <v>155</v>
      </c>
      <c r="F141" s="185" t="s">
        <v>156</v>
      </c>
      <c r="G141" s="186" t="s">
        <v>123</v>
      </c>
      <c r="H141" s="187">
        <v>1</v>
      </c>
      <c r="I141" s="188"/>
      <c r="J141" s="189">
        <f>ROUND(I141*H141,2)</f>
        <v>0</v>
      </c>
      <c r="K141" s="185" t="s">
        <v>1</v>
      </c>
      <c r="L141" s="34"/>
      <c r="M141" s="190" t="s">
        <v>1</v>
      </c>
      <c r="N141" s="191" t="s">
        <v>42</v>
      </c>
      <c r="O141" s="62"/>
      <c r="P141" s="192">
        <f>O141*H141</f>
        <v>0</v>
      </c>
      <c r="Q141" s="192">
        <v>0</v>
      </c>
      <c r="R141" s="192">
        <f>Q141*H141</f>
        <v>0</v>
      </c>
      <c r="S141" s="192">
        <v>0.098</v>
      </c>
      <c r="T141" s="193">
        <f>S141*H141</f>
        <v>0.098</v>
      </c>
      <c r="AR141" s="194" t="s">
        <v>124</v>
      </c>
      <c r="AT141" s="194" t="s">
        <v>120</v>
      </c>
      <c r="AU141" s="194" t="s">
        <v>125</v>
      </c>
      <c r="AY141" s="13" t="s">
        <v>114</v>
      </c>
      <c r="BE141" s="195">
        <f>IF(N141="základní",J141,0)</f>
        <v>0</v>
      </c>
      <c r="BF141" s="195">
        <f>IF(N141="snížená",J141,0)</f>
        <v>0</v>
      </c>
      <c r="BG141" s="195">
        <f>IF(N141="zákl. přenesená",J141,0)</f>
        <v>0</v>
      </c>
      <c r="BH141" s="195">
        <f>IF(N141="sníž. přenesená",J141,0)</f>
        <v>0</v>
      </c>
      <c r="BI141" s="195">
        <f>IF(N141="nulová",J141,0)</f>
        <v>0</v>
      </c>
      <c r="BJ141" s="13" t="s">
        <v>21</v>
      </c>
      <c r="BK141" s="195">
        <f>ROUND(I141*H141,2)</f>
        <v>0</v>
      </c>
      <c r="BL141" s="13" t="s">
        <v>124</v>
      </c>
      <c r="BM141" s="194" t="s">
        <v>157</v>
      </c>
    </row>
    <row r="142" spans="2:47" s="1" customFormat="1" ht="12">
      <c r="B142" s="30"/>
      <c r="C142" s="31"/>
      <c r="D142" s="196" t="s">
        <v>127</v>
      </c>
      <c r="E142" s="31"/>
      <c r="F142" s="197" t="s">
        <v>156</v>
      </c>
      <c r="G142" s="31"/>
      <c r="H142" s="31"/>
      <c r="I142" s="101"/>
      <c r="J142" s="31"/>
      <c r="K142" s="31"/>
      <c r="L142" s="34"/>
      <c r="M142" s="198"/>
      <c r="N142" s="62"/>
      <c r="O142" s="62"/>
      <c r="P142" s="62"/>
      <c r="Q142" s="62"/>
      <c r="R142" s="62"/>
      <c r="S142" s="62"/>
      <c r="T142" s="63"/>
      <c r="AT142" s="13" t="s">
        <v>127</v>
      </c>
      <c r="AU142" s="13" t="s">
        <v>125</v>
      </c>
    </row>
    <row r="143" spans="2:65" s="1" customFormat="1" ht="16.5" customHeight="1">
      <c r="B143" s="30"/>
      <c r="C143" s="183" t="s">
        <v>158</v>
      </c>
      <c r="D143" s="183" t="s">
        <v>120</v>
      </c>
      <c r="E143" s="184" t="s">
        <v>159</v>
      </c>
      <c r="F143" s="185" t="s">
        <v>160</v>
      </c>
      <c r="G143" s="186" t="s">
        <v>123</v>
      </c>
      <c r="H143" s="187">
        <v>1</v>
      </c>
      <c r="I143" s="188"/>
      <c r="J143" s="189">
        <f>ROUND(I143*H143,2)</f>
        <v>0</v>
      </c>
      <c r="K143" s="185" t="s">
        <v>161</v>
      </c>
      <c r="L143" s="34"/>
      <c r="M143" s="190" t="s">
        <v>1</v>
      </c>
      <c r="N143" s="191" t="s">
        <v>42</v>
      </c>
      <c r="O143" s="62"/>
      <c r="P143" s="192">
        <f>O143*H143</f>
        <v>0</v>
      </c>
      <c r="Q143" s="192">
        <v>0</v>
      </c>
      <c r="R143" s="192">
        <f>Q143*H143</f>
        <v>0</v>
      </c>
      <c r="S143" s="192">
        <v>0.22</v>
      </c>
      <c r="T143" s="193">
        <f>S143*H143</f>
        <v>0.22</v>
      </c>
      <c r="AR143" s="194" t="s">
        <v>124</v>
      </c>
      <c r="AT143" s="194" t="s">
        <v>120</v>
      </c>
      <c r="AU143" s="194" t="s">
        <v>125</v>
      </c>
      <c r="AY143" s="13" t="s">
        <v>114</v>
      </c>
      <c r="BE143" s="195">
        <f>IF(N143="základní",J143,0)</f>
        <v>0</v>
      </c>
      <c r="BF143" s="195">
        <f>IF(N143="snížená",J143,0)</f>
        <v>0</v>
      </c>
      <c r="BG143" s="195">
        <f>IF(N143="zákl. přenesená",J143,0)</f>
        <v>0</v>
      </c>
      <c r="BH143" s="195">
        <f>IF(N143="sníž. přenesená",J143,0)</f>
        <v>0</v>
      </c>
      <c r="BI143" s="195">
        <f>IF(N143="nulová",J143,0)</f>
        <v>0</v>
      </c>
      <c r="BJ143" s="13" t="s">
        <v>21</v>
      </c>
      <c r="BK143" s="195">
        <f>ROUND(I143*H143,2)</f>
        <v>0</v>
      </c>
      <c r="BL143" s="13" t="s">
        <v>124</v>
      </c>
      <c r="BM143" s="194" t="s">
        <v>162</v>
      </c>
    </row>
    <row r="144" spans="2:47" s="1" customFormat="1" ht="27">
      <c r="B144" s="30"/>
      <c r="C144" s="31"/>
      <c r="D144" s="196" t="s">
        <v>127</v>
      </c>
      <c r="E144" s="31"/>
      <c r="F144" s="197" t="s">
        <v>163</v>
      </c>
      <c r="G144" s="31"/>
      <c r="H144" s="31"/>
      <c r="I144" s="101"/>
      <c r="J144" s="31"/>
      <c r="K144" s="31"/>
      <c r="L144" s="34"/>
      <c r="M144" s="198"/>
      <c r="N144" s="62"/>
      <c r="O144" s="62"/>
      <c r="P144" s="62"/>
      <c r="Q144" s="62"/>
      <c r="R144" s="62"/>
      <c r="S144" s="62"/>
      <c r="T144" s="63"/>
      <c r="AT144" s="13" t="s">
        <v>127</v>
      </c>
      <c r="AU144" s="13" t="s">
        <v>125</v>
      </c>
    </row>
    <row r="145" spans="2:65" s="1" customFormat="1" ht="24" customHeight="1">
      <c r="B145" s="30"/>
      <c r="C145" s="183" t="s">
        <v>164</v>
      </c>
      <c r="D145" s="183" t="s">
        <v>120</v>
      </c>
      <c r="E145" s="184" t="s">
        <v>165</v>
      </c>
      <c r="F145" s="185" t="s">
        <v>166</v>
      </c>
      <c r="G145" s="186" t="s">
        <v>123</v>
      </c>
      <c r="H145" s="187">
        <v>1</v>
      </c>
      <c r="I145" s="188"/>
      <c r="J145" s="189">
        <f>ROUND(I145*H145,2)</f>
        <v>0</v>
      </c>
      <c r="K145" s="185" t="s">
        <v>161</v>
      </c>
      <c r="L145" s="34"/>
      <c r="M145" s="190" t="s">
        <v>1</v>
      </c>
      <c r="N145" s="191" t="s">
        <v>42</v>
      </c>
      <c r="O145" s="62"/>
      <c r="P145" s="192">
        <f>O145*H145</f>
        <v>0</v>
      </c>
      <c r="Q145" s="192">
        <v>0</v>
      </c>
      <c r="R145" s="192">
        <f>Q145*H145</f>
        <v>0</v>
      </c>
      <c r="S145" s="192">
        <v>0.24</v>
      </c>
      <c r="T145" s="193">
        <f>S145*H145</f>
        <v>0.24</v>
      </c>
      <c r="AR145" s="194" t="s">
        <v>124</v>
      </c>
      <c r="AT145" s="194" t="s">
        <v>120</v>
      </c>
      <c r="AU145" s="194" t="s">
        <v>125</v>
      </c>
      <c r="AY145" s="13" t="s">
        <v>114</v>
      </c>
      <c r="BE145" s="195">
        <f>IF(N145="základní",J145,0)</f>
        <v>0</v>
      </c>
      <c r="BF145" s="195">
        <f>IF(N145="snížená",J145,0)</f>
        <v>0</v>
      </c>
      <c r="BG145" s="195">
        <f>IF(N145="zákl. přenesená",J145,0)</f>
        <v>0</v>
      </c>
      <c r="BH145" s="195">
        <f>IF(N145="sníž. přenesená",J145,0)</f>
        <v>0</v>
      </c>
      <c r="BI145" s="195">
        <f>IF(N145="nulová",J145,0)</f>
        <v>0</v>
      </c>
      <c r="BJ145" s="13" t="s">
        <v>21</v>
      </c>
      <c r="BK145" s="195">
        <f>ROUND(I145*H145,2)</f>
        <v>0</v>
      </c>
      <c r="BL145" s="13" t="s">
        <v>124</v>
      </c>
      <c r="BM145" s="194" t="s">
        <v>167</v>
      </c>
    </row>
    <row r="146" spans="2:47" s="1" customFormat="1" ht="27">
      <c r="B146" s="30"/>
      <c r="C146" s="31"/>
      <c r="D146" s="196" t="s">
        <v>127</v>
      </c>
      <c r="E146" s="31"/>
      <c r="F146" s="197" t="s">
        <v>168</v>
      </c>
      <c r="G146" s="31"/>
      <c r="H146" s="31"/>
      <c r="I146" s="101"/>
      <c r="J146" s="31"/>
      <c r="K146" s="31"/>
      <c r="L146" s="34"/>
      <c r="M146" s="198"/>
      <c r="N146" s="62"/>
      <c r="O146" s="62"/>
      <c r="P146" s="62"/>
      <c r="Q146" s="62"/>
      <c r="R146" s="62"/>
      <c r="S146" s="62"/>
      <c r="T146" s="63"/>
      <c r="AT146" s="13" t="s">
        <v>127</v>
      </c>
      <c r="AU146" s="13" t="s">
        <v>125</v>
      </c>
    </row>
    <row r="147" spans="2:65" s="1" customFormat="1" ht="24" customHeight="1">
      <c r="B147" s="30"/>
      <c r="C147" s="183" t="s">
        <v>169</v>
      </c>
      <c r="D147" s="183" t="s">
        <v>120</v>
      </c>
      <c r="E147" s="184" t="s">
        <v>170</v>
      </c>
      <c r="F147" s="185" t="s">
        <v>171</v>
      </c>
      <c r="G147" s="186" t="s">
        <v>123</v>
      </c>
      <c r="H147" s="187">
        <v>1</v>
      </c>
      <c r="I147" s="188"/>
      <c r="J147" s="189">
        <f>ROUND(I147*H147,2)</f>
        <v>0</v>
      </c>
      <c r="K147" s="185" t="s">
        <v>161</v>
      </c>
      <c r="L147" s="34"/>
      <c r="M147" s="190" t="s">
        <v>1</v>
      </c>
      <c r="N147" s="191" t="s">
        <v>42</v>
      </c>
      <c r="O147" s="62"/>
      <c r="P147" s="192">
        <f>O147*H147</f>
        <v>0</v>
      </c>
      <c r="Q147" s="192">
        <v>0</v>
      </c>
      <c r="R147" s="192">
        <f>Q147*H147</f>
        <v>0</v>
      </c>
      <c r="S147" s="192">
        <v>0.243</v>
      </c>
      <c r="T147" s="193">
        <f>S147*H147</f>
        <v>0.243</v>
      </c>
      <c r="AR147" s="194" t="s">
        <v>124</v>
      </c>
      <c r="AT147" s="194" t="s">
        <v>120</v>
      </c>
      <c r="AU147" s="194" t="s">
        <v>125</v>
      </c>
      <c r="AY147" s="13" t="s">
        <v>114</v>
      </c>
      <c r="BE147" s="195">
        <f>IF(N147="základní",J147,0)</f>
        <v>0</v>
      </c>
      <c r="BF147" s="195">
        <f>IF(N147="snížená",J147,0)</f>
        <v>0</v>
      </c>
      <c r="BG147" s="195">
        <f>IF(N147="zákl. přenesená",J147,0)</f>
        <v>0</v>
      </c>
      <c r="BH147" s="195">
        <f>IF(N147="sníž. přenesená",J147,0)</f>
        <v>0</v>
      </c>
      <c r="BI147" s="195">
        <f>IF(N147="nulová",J147,0)</f>
        <v>0</v>
      </c>
      <c r="BJ147" s="13" t="s">
        <v>21</v>
      </c>
      <c r="BK147" s="195">
        <f>ROUND(I147*H147,2)</f>
        <v>0</v>
      </c>
      <c r="BL147" s="13" t="s">
        <v>124</v>
      </c>
      <c r="BM147" s="194" t="s">
        <v>172</v>
      </c>
    </row>
    <row r="148" spans="2:47" s="1" customFormat="1" ht="27">
      <c r="B148" s="30"/>
      <c r="C148" s="31"/>
      <c r="D148" s="196" t="s">
        <v>127</v>
      </c>
      <c r="E148" s="31"/>
      <c r="F148" s="197" t="s">
        <v>173</v>
      </c>
      <c r="G148" s="31"/>
      <c r="H148" s="31"/>
      <c r="I148" s="101"/>
      <c r="J148" s="31"/>
      <c r="K148" s="31"/>
      <c r="L148" s="34"/>
      <c r="M148" s="198"/>
      <c r="N148" s="62"/>
      <c r="O148" s="62"/>
      <c r="P148" s="62"/>
      <c r="Q148" s="62"/>
      <c r="R148" s="62"/>
      <c r="S148" s="62"/>
      <c r="T148" s="63"/>
      <c r="AT148" s="13" t="s">
        <v>127</v>
      </c>
      <c r="AU148" s="13" t="s">
        <v>125</v>
      </c>
    </row>
    <row r="149" spans="2:65" s="1" customFormat="1" ht="16.5" customHeight="1">
      <c r="B149" s="30"/>
      <c r="C149" s="183" t="s">
        <v>174</v>
      </c>
      <c r="D149" s="183" t="s">
        <v>120</v>
      </c>
      <c r="E149" s="184" t="s">
        <v>175</v>
      </c>
      <c r="F149" s="185" t="s">
        <v>176</v>
      </c>
      <c r="G149" s="186" t="s">
        <v>177</v>
      </c>
      <c r="H149" s="187">
        <v>1</v>
      </c>
      <c r="I149" s="188"/>
      <c r="J149" s="189">
        <f>ROUND(I149*H149,2)</f>
        <v>0</v>
      </c>
      <c r="K149" s="185" t="s">
        <v>1</v>
      </c>
      <c r="L149" s="34"/>
      <c r="M149" s="190" t="s">
        <v>1</v>
      </c>
      <c r="N149" s="191" t="s">
        <v>42</v>
      </c>
      <c r="O149" s="62"/>
      <c r="P149" s="192">
        <f>O149*H149</f>
        <v>0</v>
      </c>
      <c r="Q149" s="192">
        <v>0</v>
      </c>
      <c r="R149" s="192">
        <f>Q149*H149</f>
        <v>0</v>
      </c>
      <c r="S149" s="192">
        <v>0</v>
      </c>
      <c r="T149" s="193">
        <f>S149*H149</f>
        <v>0</v>
      </c>
      <c r="AR149" s="194" t="s">
        <v>124</v>
      </c>
      <c r="AT149" s="194" t="s">
        <v>120</v>
      </c>
      <c r="AU149" s="194" t="s">
        <v>125</v>
      </c>
      <c r="AY149" s="13" t="s">
        <v>114</v>
      </c>
      <c r="BE149" s="195">
        <f>IF(N149="základní",J149,0)</f>
        <v>0</v>
      </c>
      <c r="BF149" s="195">
        <f>IF(N149="snížená",J149,0)</f>
        <v>0</v>
      </c>
      <c r="BG149" s="195">
        <f>IF(N149="zákl. přenesená",J149,0)</f>
        <v>0</v>
      </c>
      <c r="BH149" s="195">
        <f>IF(N149="sníž. přenesená",J149,0)</f>
        <v>0</v>
      </c>
      <c r="BI149" s="195">
        <f>IF(N149="nulová",J149,0)</f>
        <v>0</v>
      </c>
      <c r="BJ149" s="13" t="s">
        <v>21</v>
      </c>
      <c r="BK149" s="195">
        <f>ROUND(I149*H149,2)</f>
        <v>0</v>
      </c>
      <c r="BL149" s="13" t="s">
        <v>124</v>
      </c>
      <c r="BM149" s="194" t="s">
        <v>178</v>
      </c>
    </row>
    <row r="150" spans="2:47" s="1" customFormat="1" ht="12">
      <c r="B150" s="30"/>
      <c r="C150" s="31"/>
      <c r="D150" s="196" t="s">
        <v>127</v>
      </c>
      <c r="E150" s="31"/>
      <c r="F150" s="197" t="s">
        <v>176</v>
      </c>
      <c r="G150" s="31"/>
      <c r="H150" s="31"/>
      <c r="I150" s="101"/>
      <c r="J150" s="31"/>
      <c r="K150" s="31"/>
      <c r="L150" s="34"/>
      <c r="M150" s="198"/>
      <c r="N150" s="62"/>
      <c r="O150" s="62"/>
      <c r="P150" s="62"/>
      <c r="Q150" s="62"/>
      <c r="R150" s="62"/>
      <c r="S150" s="62"/>
      <c r="T150" s="63"/>
      <c r="AT150" s="13" t="s">
        <v>127</v>
      </c>
      <c r="AU150" s="13" t="s">
        <v>125</v>
      </c>
    </row>
    <row r="151" spans="2:65" s="1" customFormat="1" ht="24" customHeight="1">
      <c r="B151" s="30"/>
      <c r="C151" s="183" t="s">
        <v>179</v>
      </c>
      <c r="D151" s="183" t="s">
        <v>120</v>
      </c>
      <c r="E151" s="184" t="s">
        <v>180</v>
      </c>
      <c r="F151" s="185" t="s">
        <v>181</v>
      </c>
      <c r="G151" s="186" t="s">
        <v>177</v>
      </c>
      <c r="H151" s="187">
        <v>1</v>
      </c>
      <c r="I151" s="188"/>
      <c r="J151" s="189">
        <f>ROUND(I151*H151,2)</f>
        <v>0</v>
      </c>
      <c r="K151" s="185" t="s">
        <v>1</v>
      </c>
      <c r="L151" s="34"/>
      <c r="M151" s="190" t="s">
        <v>1</v>
      </c>
      <c r="N151" s="191" t="s">
        <v>42</v>
      </c>
      <c r="O151" s="62"/>
      <c r="P151" s="192">
        <f>O151*H151</f>
        <v>0</v>
      </c>
      <c r="Q151" s="192">
        <v>0</v>
      </c>
      <c r="R151" s="192">
        <f>Q151*H151</f>
        <v>0</v>
      </c>
      <c r="S151" s="192">
        <v>0</v>
      </c>
      <c r="T151" s="193">
        <f>S151*H151</f>
        <v>0</v>
      </c>
      <c r="AR151" s="194" t="s">
        <v>124</v>
      </c>
      <c r="AT151" s="194" t="s">
        <v>120</v>
      </c>
      <c r="AU151" s="194" t="s">
        <v>125</v>
      </c>
      <c r="AY151" s="13" t="s">
        <v>114</v>
      </c>
      <c r="BE151" s="195">
        <f>IF(N151="základní",J151,0)</f>
        <v>0</v>
      </c>
      <c r="BF151" s="195">
        <f>IF(N151="snížená",J151,0)</f>
        <v>0</v>
      </c>
      <c r="BG151" s="195">
        <f>IF(N151="zákl. přenesená",J151,0)</f>
        <v>0</v>
      </c>
      <c r="BH151" s="195">
        <f>IF(N151="sníž. přenesená",J151,0)</f>
        <v>0</v>
      </c>
      <c r="BI151" s="195">
        <f>IF(N151="nulová",J151,0)</f>
        <v>0</v>
      </c>
      <c r="BJ151" s="13" t="s">
        <v>21</v>
      </c>
      <c r="BK151" s="195">
        <f>ROUND(I151*H151,2)</f>
        <v>0</v>
      </c>
      <c r="BL151" s="13" t="s">
        <v>124</v>
      </c>
      <c r="BM151" s="194" t="s">
        <v>182</v>
      </c>
    </row>
    <row r="152" spans="2:47" s="1" customFormat="1" ht="12">
      <c r="B152" s="30"/>
      <c r="C152" s="31"/>
      <c r="D152" s="196" t="s">
        <v>127</v>
      </c>
      <c r="E152" s="31"/>
      <c r="F152" s="197" t="s">
        <v>181</v>
      </c>
      <c r="G152" s="31"/>
      <c r="H152" s="31"/>
      <c r="I152" s="101"/>
      <c r="J152" s="31"/>
      <c r="K152" s="31"/>
      <c r="L152" s="34"/>
      <c r="M152" s="198"/>
      <c r="N152" s="62"/>
      <c r="O152" s="62"/>
      <c r="P152" s="62"/>
      <c r="Q152" s="62"/>
      <c r="R152" s="62"/>
      <c r="S152" s="62"/>
      <c r="T152" s="63"/>
      <c r="AT152" s="13" t="s">
        <v>127</v>
      </c>
      <c r="AU152" s="13" t="s">
        <v>125</v>
      </c>
    </row>
    <row r="153" spans="2:65" s="1" customFormat="1" ht="24" customHeight="1">
      <c r="B153" s="30"/>
      <c r="C153" s="183" t="s">
        <v>25</v>
      </c>
      <c r="D153" s="183" t="s">
        <v>120</v>
      </c>
      <c r="E153" s="184" t="s">
        <v>183</v>
      </c>
      <c r="F153" s="185" t="s">
        <v>184</v>
      </c>
      <c r="G153" s="186" t="s">
        <v>177</v>
      </c>
      <c r="H153" s="187">
        <v>1</v>
      </c>
      <c r="I153" s="188"/>
      <c r="J153" s="189">
        <f>ROUND(I153*H153,2)</f>
        <v>0</v>
      </c>
      <c r="K153" s="185" t="s">
        <v>1</v>
      </c>
      <c r="L153" s="34"/>
      <c r="M153" s="190" t="s">
        <v>1</v>
      </c>
      <c r="N153" s="191" t="s">
        <v>42</v>
      </c>
      <c r="O153" s="62"/>
      <c r="P153" s="192">
        <f>O153*H153</f>
        <v>0</v>
      </c>
      <c r="Q153" s="192">
        <v>0</v>
      </c>
      <c r="R153" s="192">
        <f>Q153*H153</f>
        <v>0</v>
      </c>
      <c r="S153" s="192">
        <v>0</v>
      </c>
      <c r="T153" s="193">
        <f>S153*H153</f>
        <v>0</v>
      </c>
      <c r="AR153" s="194" t="s">
        <v>124</v>
      </c>
      <c r="AT153" s="194" t="s">
        <v>120</v>
      </c>
      <c r="AU153" s="194" t="s">
        <v>125</v>
      </c>
      <c r="AY153" s="13" t="s">
        <v>114</v>
      </c>
      <c r="BE153" s="195">
        <f>IF(N153="základní",J153,0)</f>
        <v>0</v>
      </c>
      <c r="BF153" s="195">
        <f>IF(N153="snížená",J153,0)</f>
        <v>0</v>
      </c>
      <c r="BG153" s="195">
        <f>IF(N153="zákl. přenesená",J153,0)</f>
        <v>0</v>
      </c>
      <c r="BH153" s="195">
        <f>IF(N153="sníž. přenesená",J153,0)</f>
        <v>0</v>
      </c>
      <c r="BI153" s="195">
        <f>IF(N153="nulová",J153,0)</f>
        <v>0</v>
      </c>
      <c r="BJ153" s="13" t="s">
        <v>21</v>
      </c>
      <c r="BK153" s="195">
        <f>ROUND(I153*H153,2)</f>
        <v>0</v>
      </c>
      <c r="BL153" s="13" t="s">
        <v>124</v>
      </c>
      <c r="BM153" s="194" t="s">
        <v>185</v>
      </c>
    </row>
    <row r="154" spans="2:47" s="1" customFormat="1" ht="18">
      <c r="B154" s="30"/>
      <c r="C154" s="31"/>
      <c r="D154" s="196" t="s">
        <v>127</v>
      </c>
      <c r="E154" s="31"/>
      <c r="F154" s="197" t="s">
        <v>184</v>
      </c>
      <c r="G154" s="31"/>
      <c r="H154" s="31"/>
      <c r="I154" s="101"/>
      <c r="J154" s="31"/>
      <c r="K154" s="31"/>
      <c r="L154" s="34"/>
      <c r="M154" s="198"/>
      <c r="N154" s="62"/>
      <c r="O154" s="62"/>
      <c r="P154" s="62"/>
      <c r="Q154" s="62"/>
      <c r="R154" s="62"/>
      <c r="S154" s="62"/>
      <c r="T154" s="63"/>
      <c r="AT154" s="13" t="s">
        <v>127</v>
      </c>
      <c r="AU154" s="13" t="s">
        <v>125</v>
      </c>
    </row>
    <row r="155" spans="2:65" s="1" customFormat="1" ht="24" customHeight="1">
      <c r="B155" s="30"/>
      <c r="C155" s="183" t="s">
        <v>186</v>
      </c>
      <c r="D155" s="183" t="s">
        <v>120</v>
      </c>
      <c r="E155" s="184" t="s">
        <v>187</v>
      </c>
      <c r="F155" s="185" t="s">
        <v>188</v>
      </c>
      <c r="G155" s="186" t="s">
        <v>189</v>
      </c>
      <c r="H155" s="187">
        <v>1</v>
      </c>
      <c r="I155" s="188"/>
      <c r="J155" s="189">
        <f>ROUND(I155*H155,2)</f>
        <v>0</v>
      </c>
      <c r="K155" s="185" t="s">
        <v>1</v>
      </c>
      <c r="L155" s="34"/>
      <c r="M155" s="190" t="s">
        <v>1</v>
      </c>
      <c r="N155" s="191" t="s">
        <v>42</v>
      </c>
      <c r="O155" s="62"/>
      <c r="P155" s="192">
        <f>O155*H155</f>
        <v>0</v>
      </c>
      <c r="Q155" s="192">
        <v>0.31108</v>
      </c>
      <c r="R155" s="192">
        <f>Q155*H155</f>
        <v>0.31108</v>
      </c>
      <c r="S155" s="192">
        <v>0</v>
      </c>
      <c r="T155" s="193">
        <f>S155*H155</f>
        <v>0</v>
      </c>
      <c r="AR155" s="194" t="s">
        <v>124</v>
      </c>
      <c r="AT155" s="194" t="s">
        <v>120</v>
      </c>
      <c r="AU155" s="194" t="s">
        <v>125</v>
      </c>
      <c r="AY155" s="13" t="s">
        <v>114</v>
      </c>
      <c r="BE155" s="195">
        <f>IF(N155="základní",J155,0)</f>
        <v>0</v>
      </c>
      <c r="BF155" s="195">
        <f>IF(N155="snížená",J155,0)</f>
        <v>0</v>
      </c>
      <c r="BG155" s="195">
        <f>IF(N155="zákl. přenesená",J155,0)</f>
        <v>0</v>
      </c>
      <c r="BH155" s="195">
        <f>IF(N155="sníž. přenesená",J155,0)</f>
        <v>0</v>
      </c>
      <c r="BI155" s="195">
        <f>IF(N155="nulová",J155,0)</f>
        <v>0</v>
      </c>
      <c r="BJ155" s="13" t="s">
        <v>21</v>
      </c>
      <c r="BK155" s="195">
        <f>ROUND(I155*H155,2)</f>
        <v>0</v>
      </c>
      <c r="BL155" s="13" t="s">
        <v>124</v>
      </c>
      <c r="BM155" s="194" t="s">
        <v>190</v>
      </c>
    </row>
    <row r="156" spans="2:47" s="1" customFormat="1" ht="18">
      <c r="B156" s="30"/>
      <c r="C156" s="31"/>
      <c r="D156" s="196" t="s">
        <v>127</v>
      </c>
      <c r="E156" s="31"/>
      <c r="F156" s="197" t="s">
        <v>188</v>
      </c>
      <c r="G156" s="31"/>
      <c r="H156" s="31"/>
      <c r="I156" s="101"/>
      <c r="J156" s="31"/>
      <c r="K156" s="31"/>
      <c r="L156" s="34"/>
      <c r="M156" s="198"/>
      <c r="N156" s="62"/>
      <c r="O156" s="62"/>
      <c r="P156" s="62"/>
      <c r="Q156" s="62"/>
      <c r="R156" s="62"/>
      <c r="S156" s="62"/>
      <c r="T156" s="63"/>
      <c r="AT156" s="13" t="s">
        <v>127</v>
      </c>
      <c r="AU156" s="13" t="s">
        <v>125</v>
      </c>
    </row>
    <row r="157" spans="2:65" s="1" customFormat="1" ht="24" customHeight="1">
      <c r="B157" s="30"/>
      <c r="C157" s="183" t="s">
        <v>191</v>
      </c>
      <c r="D157" s="183" t="s">
        <v>120</v>
      </c>
      <c r="E157" s="184" t="s">
        <v>192</v>
      </c>
      <c r="F157" s="185" t="s">
        <v>193</v>
      </c>
      <c r="G157" s="186" t="s">
        <v>189</v>
      </c>
      <c r="H157" s="187">
        <v>1</v>
      </c>
      <c r="I157" s="188"/>
      <c r="J157" s="189">
        <f>ROUND(I157*H157,2)</f>
        <v>0</v>
      </c>
      <c r="K157" s="185" t="s">
        <v>1</v>
      </c>
      <c r="L157" s="34"/>
      <c r="M157" s="190" t="s">
        <v>1</v>
      </c>
      <c r="N157" s="191" t="s">
        <v>42</v>
      </c>
      <c r="O157" s="62"/>
      <c r="P157" s="192">
        <f>O157*H157</f>
        <v>0</v>
      </c>
      <c r="Q157" s="192">
        <v>1.61679</v>
      </c>
      <c r="R157" s="192">
        <f>Q157*H157</f>
        <v>1.61679</v>
      </c>
      <c r="S157" s="192">
        <v>0</v>
      </c>
      <c r="T157" s="193">
        <f>S157*H157</f>
        <v>0</v>
      </c>
      <c r="AR157" s="194" t="s">
        <v>124</v>
      </c>
      <c r="AT157" s="194" t="s">
        <v>120</v>
      </c>
      <c r="AU157" s="194" t="s">
        <v>125</v>
      </c>
      <c r="AY157" s="13" t="s">
        <v>114</v>
      </c>
      <c r="BE157" s="195">
        <f>IF(N157="základní",J157,0)</f>
        <v>0</v>
      </c>
      <c r="BF157" s="195">
        <f>IF(N157="snížená",J157,0)</f>
        <v>0</v>
      </c>
      <c r="BG157" s="195">
        <f>IF(N157="zákl. přenesená",J157,0)</f>
        <v>0</v>
      </c>
      <c r="BH157" s="195">
        <f>IF(N157="sníž. přenesená",J157,0)</f>
        <v>0</v>
      </c>
      <c r="BI157" s="195">
        <f>IF(N157="nulová",J157,0)</f>
        <v>0</v>
      </c>
      <c r="BJ157" s="13" t="s">
        <v>21</v>
      </c>
      <c r="BK157" s="195">
        <f>ROUND(I157*H157,2)</f>
        <v>0</v>
      </c>
      <c r="BL157" s="13" t="s">
        <v>124</v>
      </c>
      <c r="BM157" s="194" t="s">
        <v>194</v>
      </c>
    </row>
    <row r="158" spans="2:47" s="1" customFormat="1" ht="18">
      <c r="B158" s="30"/>
      <c r="C158" s="31"/>
      <c r="D158" s="196" t="s">
        <v>127</v>
      </c>
      <c r="E158" s="31"/>
      <c r="F158" s="197" t="s">
        <v>193</v>
      </c>
      <c r="G158" s="31"/>
      <c r="H158" s="31"/>
      <c r="I158" s="101"/>
      <c r="J158" s="31"/>
      <c r="K158" s="31"/>
      <c r="L158" s="34"/>
      <c r="M158" s="198"/>
      <c r="N158" s="62"/>
      <c r="O158" s="62"/>
      <c r="P158" s="62"/>
      <c r="Q158" s="62"/>
      <c r="R158" s="62"/>
      <c r="S158" s="62"/>
      <c r="T158" s="63"/>
      <c r="AT158" s="13" t="s">
        <v>127</v>
      </c>
      <c r="AU158" s="13" t="s">
        <v>125</v>
      </c>
    </row>
    <row r="159" spans="2:65" s="1" customFormat="1" ht="24" customHeight="1">
      <c r="B159" s="30"/>
      <c r="C159" s="183" t="s">
        <v>195</v>
      </c>
      <c r="D159" s="183" t="s">
        <v>120</v>
      </c>
      <c r="E159" s="184" t="s">
        <v>196</v>
      </c>
      <c r="F159" s="185" t="s">
        <v>197</v>
      </c>
      <c r="G159" s="186" t="s">
        <v>123</v>
      </c>
      <c r="H159" s="187">
        <v>1</v>
      </c>
      <c r="I159" s="188"/>
      <c r="J159" s="189">
        <f>ROUND(I159*H159,2)</f>
        <v>0</v>
      </c>
      <c r="K159" s="185" t="s">
        <v>1</v>
      </c>
      <c r="L159" s="34"/>
      <c r="M159" s="190" t="s">
        <v>1</v>
      </c>
      <c r="N159" s="191" t="s">
        <v>42</v>
      </c>
      <c r="O159" s="62"/>
      <c r="P159" s="192">
        <f>O159*H159</f>
        <v>0</v>
      </c>
      <c r="Q159" s="192">
        <v>0.00071</v>
      </c>
      <c r="R159" s="192">
        <f>Q159*H159</f>
        <v>0.00071</v>
      </c>
      <c r="S159" s="192">
        <v>0</v>
      </c>
      <c r="T159" s="193">
        <f>S159*H159</f>
        <v>0</v>
      </c>
      <c r="AR159" s="194" t="s">
        <v>124</v>
      </c>
      <c r="AT159" s="194" t="s">
        <v>120</v>
      </c>
      <c r="AU159" s="194" t="s">
        <v>125</v>
      </c>
      <c r="AY159" s="13" t="s">
        <v>114</v>
      </c>
      <c r="BE159" s="195">
        <f>IF(N159="základní",J159,0)</f>
        <v>0</v>
      </c>
      <c r="BF159" s="195">
        <f>IF(N159="snížená",J159,0)</f>
        <v>0</v>
      </c>
      <c r="BG159" s="195">
        <f>IF(N159="zákl. přenesená",J159,0)</f>
        <v>0</v>
      </c>
      <c r="BH159" s="195">
        <f>IF(N159="sníž. přenesená",J159,0)</f>
        <v>0</v>
      </c>
      <c r="BI159" s="195">
        <f>IF(N159="nulová",J159,0)</f>
        <v>0</v>
      </c>
      <c r="BJ159" s="13" t="s">
        <v>21</v>
      </c>
      <c r="BK159" s="195">
        <f>ROUND(I159*H159,2)</f>
        <v>0</v>
      </c>
      <c r="BL159" s="13" t="s">
        <v>124</v>
      </c>
      <c r="BM159" s="194" t="s">
        <v>198</v>
      </c>
    </row>
    <row r="160" spans="2:47" s="1" customFormat="1" ht="12">
      <c r="B160" s="30"/>
      <c r="C160" s="31"/>
      <c r="D160" s="196" t="s">
        <v>127</v>
      </c>
      <c r="E160" s="31"/>
      <c r="F160" s="197" t="s">
        <v>197</v>
      </c>
      <c r="G160" s="31"/>
      <c r="H160" s="31"/>
      <c r="I160" s="101"/>
      <c r="J160" s="31"/>
      <c r="K160" s="31"/>
      <c r="L160" s="34"/>
      <c r="M160" s="198"/>
      <c r="N160" s="62"/>
      <c r="O160" s="62"/>
      <c r="P160" s="62"/>
      <c r="Q160" s="62"/>
      <c r="R160" s="62"/>
      <c r="S160" s="62"/>
      <c r="T160" s="63"/>
      <c r="AT160" s="13" t="s">
        <v>127</v>
      </c>
      <c r="AU160" s="13" t="s">
        <v>125</v>
      </c>
    </row>
    <row r="161" spans="2:65" s="1" customFormat="1" ht="24" customHeight="1">
      <c r="B161" s="30"/>
      <c r="C161" s="183" t="s">
        <v>199</v>
      </c>
      <c r="D161" s="183" t="s">
        <v>120</v>
      </c>
      <c r="E161" s="184" t="s">
        <v>200</v>
      </c>
      <c r="F161" s="185" t="s">
        <v>201</v>
      </c>
      <c r="G161" s="186" t="s">
        <v>138</v>
      </c>
      <c r="H161" s="187">
        <v>1</v>
      </c>
      <c r="I161" s="188"/>
      <c r="J161" s="189">
        <f>ROUND(I161*H161,2)</f>
        <v>0</v>
      </c>
      <c r="K161" s="185" t="s">
        <v>1</v>
      </c>
      <c r="L161" s="34"/>
      <c r="M161" s="190" t="s">
        <v>1</v>
      </c>
      <c r="N161" s="191" t="s">
        <v>42</v>
      </c>
      <c r="O161" s="62"/>
      <c r="P161" s="192">
        <f>O161*H161</f>
        <v>0</v>
      </c>
      <c r="Q161" s="192">
        <v>9E-05</v>
      </c>
      <c r="R161" s="192">
        <f>Q161*H161</f>
        <v>9E-05</v>
      </c>
      <c r="S161" s="192">
        <v>0</v>
      </c>
      <c r="T161" s="193">
        <f>S161*H161</f>
        <v>0</v>
      </c>
      <c r="AR161" s="194" t="s">
        <v>124</v>
      </c>
      <c r="AT161" s="194" t="s">
        <v>120</v>
      </c>
      <c r="AU161" s="194" t="s">
        <v>125</v>
      </c>
      <c r="AY161" s="13" t="s">
        <v>114</v>
      </c>
      <c r="BE161" s="195">
        <f>IF(N161="základní",J161,0)</f>
        <v>0</v>
      </c>
      <c r="BF161" s="195">
        <f>IF(N161="snížená",J161,0)</f>
        <v>0</v>
      </c>
      <c r="BG161" s="195">
        <f>IF(N161="zákl. přenesená",J161,0)</f>
        <v>0</v>
      </c>
      <c r="BH161" s="195">
        <f>IF(N161="sníž. přenesená",J161,0)</f>
        <v>0</v>
      </c>
      <c r="BI161" s="195">
        <f>IF(N161="nulová",J161,0)</f>
        <v>0</v>
      </c>
      <c r="BJ161" s="13" t="s">
        <v>21</v>
      </c>
      <c r="BK161" s="195">
        <f>ROUND(I161*H161,2)</f>
        <v>0</v>
      </c>
      <c r="BL161" s="13" t="s">
        <v>124</v>
      </c>
      <c r="BM161" s="194" t="s">
        <v>202</v>
      </c>
    </row>
    <row r="162" spans="2:47" s="1" customFormat="1" ht="27">
      <c r="B162" s="30"/>
      <c r="C162" s="31"/>
      <c r="D162" s="196" t="s">
        <v>127</v>
      </c>
      <c r="E162" s="31"/>
      <c r="F162" s="197" t="s">
        <v>203</v>
      </c>
      <c r="G162" s="31"/>
      <c r="H162" s="31"/>
      <c r="I162" s="101"/>
      <c r="J162" s="31"/>
      <c r="K162" s="31"/>
      <c r="L162" s="34"/>
      <c r="M162" s="198"/>
      <c r="N162" s="62"/>
      <c r="O162" s="62"/>
      <c r="P162" s="62"/>
      <c r="Q162" s="62"/>
      <c r="R162" s="62"/>
      <c r="S162" s="62"/>
      <c r="T162" s="63"/>
      <c r="AT162" s="13" t="s">
        <v>127</v>
      </c>
      <c r="AU162" s="13" t="s">
        <v>125</v>
      </c>
    </row>
    <row r="163" spans="2:65" s="1" customFormat="1" ht="24" customHeight="1">
      <c r="B163" s="30"/>
      <c r="C163" s="183" t="s">
        <v>204</v>
      </c>
      <c r="D163" s="183" t="s">
        <v>120</v>
      </c>
      <c r="E163" s="184" t="s">
        <v>205</v>
      </c>
      <c r="F163" s="185" t="s">
        <v>206</v>
      </c>
      <c r="G163" s="186" t="s">
        <v>123</v>
      </c>
      <c r="H163" s="187">
        <v>1</v>
      </c>
      <c r="I163" s="188"/>
      <c r="J163" s="189">
        <f>ROUND(I163*H163,2)</f>
        <v>0</v>
      </c>
      <c r="K163" s="185" t="s">
        <v>1</v>
      </c>
      <c r="L163" s="34"/>
      <c r="M163" s="190" t="s">
        <v>1</v>
      </c>
      <c r="N163" s="191" t="s">
        <v>42</v>
      </c>
      <c r="O163" s="62"/>
      <c r="P163" s="192">
        <f>O163*H163</f>
        <v>0</v>
      </c>
      <c r="Q163" s="192">
        <v>0.10434</v>
      </c>
      <c r="R163" s="192">
        <f>Q163*H163</f>
        <v>0.10434</v>
      </c>
      <c r="S163" s="192">
        <v>0</v>
      </c>
      <c r="T163" s="193">
        <f>S163*H163</f>
        <v>0</v>
      </c>
      <c r="AR163" s="194" t="s">
        <v>124</v>
      </c>
      <c r="AT163" s="194" t="s">
        <v>120</v>
      </c>
      <c r="AU163" s="194" t="s">
        <v>125</v>
      </c>
      <c r="AY163" s="13" t="s">
        <v>114</v>
      </c>
      <c r="BE163" s="195">
        <f>IF(N163="základní",J163,0)</f>
        <v>0</v>
      </c>
      <c r="BF163" s="195">
        <f>IF(N163="snížená",J163,0)</f>
        <v>0</v>
      </c>
      <c r="BG163" s="195">
        <f>IF(N163="zákl. přenesená",J163,0)</f>
        <v>0</v>
      </c>
      <c r="BH163" s="195">
        <f>IF(N163="sníž. přenesená",J163,0)</f>
        <v>0</v>
      </c>
      <c r="BI163" s="195">
        <f>IF(N163="nulová",J163,0)</f>
        <v>0</v>
      </c>
      <c r="BJ163" s="13" t="s">
        <v>21</v>
      </c>
      <c r="BK163" s="195">
        <f>ROUND(I163*H163,2)</f>
        <v>0</v>
      </c>
      <c r="BL163" s="13" t="s">
        <v>124</v>
      </c>
      <c r="BM163" s="194" t="s">
        <v>207</v>
      </c>
    </row>
    <row r="164" spans="2:47" s="1" customFormat="1" ht="18">
      <c r="B164" s="30"/>
      <c r="C164" s="31"/>
      <c r="D164" s="196" t="s">
        <v>127</v>
      </c>
      <c r="E164" s="31"/>
      <c r="F164" s="197" t="s">
        <v>206</v>
      </c>
      <c r="G164" s="31"/>
      <c r="H164" s="31"/>
      <c r="I164" s="101"/>
      <c r="J164" s="31"/>
      <c r="K164" s="31"/>
      <c r="L164" s="34"/>
      <c r="M164" s="198"/>
      <c r="N164" s="62"/>
      <c r="O164" s="62"/>
      <c r="P164" s="62"/>
      <c r="Q164" s="62"/>
      <c r="R164" s="62"/>
      <c r="S164" s="62"/>
      <c r="T164" s="63"/>
      <c r="AT164" s="13" t="s">
        <v>127</v>
      </c>
      <c r="AU164" s="13" t="s">
        <v>125</v>
      </c>
    </row>
    <row r="165" spans="2:65" s="1" customFormat="1" ht="24" customHeight="1">
      <c r="B165" s="30"/>
      <c r="C165" s="183" t="s">
        <v>208</v>
      </c>
      <c r="D165" s="183" t="s">
        <v>120</v>
      </c>
      <c r="E165" s="184" t="s">
        <v>121</v>
      </c>
      <c r="F165" s="185" t="s">
        <v>122</v>
      </c>
      <c r="G165" s="186" t="s">
        <v>123</v>
      </c>
      <c r="H165" s="187">
        <v>1</v>
      </c>
      <c r="I165" s="188"/>
      <c r="J165" s="189">
        <f>ROUND(I165*H165,2)</f>
        <v>0</v>
      </c>
      <c r="K165" s="185" t="s">
        <v>1</v>
      </c>
      <c r="L165" s="34"/>
      <c r="M165" s="190" t="s">
        <v>1</v>
      </c>
      <c r="N165" s="191" t="s">
        <v>42</v>
      </c>
      <c r="O165" s="62"/>
      <c r="P165" s="192">
        <f>O165*H165</f>
        <v>0</v>
      </c>
      <c r="Q165" s="192">
        <v>0.16795</v>
      </c>
      <c r="R165" s="192">
        <f>Q165*H165</f>
        <v>0.16795</v>
      </c>
      <c r="S165" s="192">
        <v>0</v>
      </c>
      <c r="T165" s="193">
        <f>S165*H165</f>
        <v>0</v>
      </c>
      <c r="AR165" s="194" t="s">
        <v>124</v>
      </c>
      <c r="AT165" s="194" t="s">
        <v>120</v>
      </c>
      <c r="AU165" s="194" t="s">
        <v>125</v>
      </c>
      <c r="AY165" s="13" t="s">
        <v>114</v>
      </c>
      <c r="BE165" s="195">
        <f>IF(N165="základní",J165,0)</f>
        <v>0</v>
      </c>
      <c r="BF165" s="195">
        <f>IF(N165="snížená",J165,0)</f>
        <v>0</v>
      </c>
      <c r="BG165" s="195">
        <f>IF(N165="zákl. přenesená",J165,0)</f>
        <v>0</v>
      </c>
      <c r="BH165" s="195">
        <f>IF(N165="sníž. přenesená",J165,0)</f>
        <v>0</v>
      </c>
      <c r="BI165" s="195">
        <f>IF(N165="nulová",J165,0)</f>
        <v>0</v>
      </c>
      <c r="BJ165" s="13" t="s">
        <v>21</v>
      </c>
      <c r="BK165" s="195">
        <f>ROUND(I165*H165,2)</f>
        <v>0</v>
      </c>
      <c r="BL165" s="13" t="s">
        <v>124</v>
      </c>
      <c r="BM165" s="194" t="s">
        <v>209</v>
      </c>
    </row>
    <row r="166" spans="2:47" s="1" customFormat="1" ht="18">
      <c r="B166" s="30"/>
      <c r="C166" s="31"/>
      <c r="D166" s="196" t="s">
        <v>127</v>
      </c>
      <c r="E166" s="31"/>
      <c r="F166" s="197" t="s">
        <v>122</v>
      </c>
      <c r="G166" s="31"/>
      <c r="H166" s="31"/>
      <c r="I166" s="101"/>
      <c r="J166" s="31"/>
      <c r="K166" s="31"/>
      <c r="L166" s="34"/>
      <c r="M166" s="198"/>
      <c r="N166" s="62"/>
      <c r="O166" s="62"/>
      <c r="P166" s="62"/>
      <c r="Q166" s="62"/>
      <c r="R166" s="62"/>
      <c r="S166" s="62"/>
      <c r="T166" s="63"/>
      <c r="AT166" s="13" t="s">
        <v>127</v>
      </c>
      <c r="AU166" s="13" t="s">
        <v>125</v>
      </c>
    </row>
    <row r="167" spans="2:65" s="1" customFormat="1" ht="24" customHeight="1">
      <c r="B167" s="30"/>
      <c r="C167" s="183" t="s">
        <v>210</v>
      </c>
      <c r="D167" s="183" t="s">
        <v>120</v>
      </c>
      <c r="E167" s="184" t="s">
        <v>211</v>
      </c>
      <c r="F167" s="185" t="s">
        <v>212</v>
      </c>
      <c r="G167" s="186" t="s">
        <v>123</v>
      </c>
      <c r="H167" s="187">
        <v>1</v>
      </c>
      <c r="I167" s="188"/>
      <c r="J167" s="189">
        <f>ROUND(I167*H167,2)</f>
        <v>0</v>
      </c>
      <c r="K167" s="185" t="s">
        <v>1</v>
      </c>
      <c r="L167" s="34"/>
      <c r="M167" s="190" t="s">
        <v>1</v>
      </c>
      <c r="N167" s="191" t="s">
        <v>42</v>
      </c>
      <c r="O167" s="62"/>
      <c r="P167" s="192">
        <f>O167*H167</f>
        <v>0</v>
      </c>
      <c r="Q167" s="192">
        <v>0</v>
      </c>
      <c r="R167" s="192">
        <f>Q167*H167</f>
        <v>0</v>
      </c>
      <c r="S167" s="192">
        <v>0</v>
      </c>
      <c r="T167" s="193">
        <f>S167*H167</f>
        <v>0</v>
      </c>
      <c r="AR167" s="194" t="s">
        <v>124</v>
      </c>
      <c r="AT167" s="194" t="s">
        <v>120</v>
      </c>
      <c r="AU167" s="194" t="s">
        <v>125</v>
      </c>
      <c r="AY167" s="13" t="s">
        <v>114</v>
      </c>
      <c r="BE167" s="195">
        <f>IF(N167="základní",J167,0)</f>
        <v>0</v>
      </c>
      <c r="BF167" s="195">
        <f>IF(N167="snížená",J167,0)</f>
        <v>0</v>
      </c>
      <c r="BG167" s="195">
        <f>IF(N167="zákl. přenesená",J167,0)</f>
        <v>0</v>
      </c>
      <c r="BH167" s="195">
        <f>IF(N167="sníž. přenesená",J167,0)</f>
        <v>0</v>
      </c>
      <c r="BI167" s="195">
        <f>IF(N167="nulová",J167,0)</f>
        <v>0</v>
      </c>
      <c r="BJ167" s="13" t="s">
        <v>21</v>
      </c>
      <c r="BK167" s="195">
        <f>ROUND(I167*H167,2)</f>
        <v>0</v>
      </c>
      <c r="BL167" s="13" t="s">
        <v>124</v>
      </c>
      <c r="BM167" s="194" t="s">
        <v>213</v>
      </c>
    </row>
    <row r="168" spans="2:47" s="1" customFormat="1" ht="18">
      <c r="B168" s="30"/>
      <c r="C168" s="31"/>
      <c r="D168" s="196" t="s">
        <v>127</v>
      </c>
      <c r="E168" s="31"/>
      <c r="F168" s="197" t="s">
        <v>212</v>
      </c>
      <c r="G168" s="31"/>
      <c r="H168" s="31"/>
      <c r="I168" s="101"/>
      <c r="J168" s="31"/>
      <c r="K168" s="31"/>
      <c r="L168" s="34"/>
      <c r="M168" s="198"/>
      <c r="N168" s="62"/>
      <c r="O168" s="62"/>
      <c r="P168" s="62"/>
      <c r="Q168" s="62"/>
      <c r="R168" s="62"/>
      <c r="S168" s="62"/>
      <c r="T168" s="63"/>
      <c r="AT168" s="13" t="s">
        <v>127</v>
      </c>
      <c r="AU168" s="13" t="s">
        <v>125</v>
      </c>
    </row>
    <row r="169" spans="2:65" s="1" customFormat="1" ht="24" customHeight="1">
      <c r="B169" s="30"/>
      <c r="C169" s="183" t="s">
        <v>7</v>
      </c>
      <c r="D169" s="183" t="s">
        <v>120</v>
      </c>
      <c r="E169" s="184" t="s">
        <v>214</v>
      </c>
      <c r="F169" s="185" t="s">
        <v>215</v>
      </c>
      <c r="G169" s="186" t="s">
        <v>177</v>
      </c>
      <c r="H169" s="187">
        <v>1</v>
      </c>
      <c r="I169" s="188"/>
      <c r="J169" s="189">
        <f>ROUND(I169*H169,2)</f>
        <v>0</v>
      </c>
      <c r="K169" s="185" t="s">
        <v>1</v>
      </c>
      <c r="L169" s="34"/>
      <c r="M169" s="190" t="s">
        <v>1</v>
      </c>
      <c r="N169" s="191" t="s">
        <v>42</v>
      </c>
      <c r="O169" s="62"/>
      <c r="P169" s="192">
        <f>O169*H169</f>
        <v>0</v>
      </c>
      <c r="Q169" s="192">
        <v>0</v>
      </c>
      <c r="R169" s="192">
        <f>Q169*H169</f>
        <v>0</v>
      </c>
      <c r="S169" s="192">
        <v>0</v>
      </c>
      <c r="T169" s="193">
        <f>S169*H169</f>
        <v>0</v>
      </c>
      <c r="AR169" s="194" t="s">
        <v>124</v>
      </c>
      <c r="AT169" s="194" t="s">
        <v>120</v>
      </c>
      <c r="AU169" s="194" t="s">
        <v>125</v>
      </c>
      <c r="AY169" s="13" t="s">
        <v>114</v>
      </c>
      <c r="BE169" s="195">
        <f>IF(N169="základní",J169,0)</f>
        <v>0</v>
      </c>
      <c r="BF169" s="195">
        <f>IF(N169="snížená",J169,0)</f>
        <v>0</v>
      </c>
      <c r="BG169" s="195">
        <f>IF(N169="zákl. přenesená",J169,0)</f>
        <v>0</v>
      </c>
      <c r="BH169" s="195">
        <f>IF(N169="sníž. přenesená",J169,0)</f>
        <v>0</v>
      </c>
      <c r="BI169" s="195">
        <f>IF(N169="nulová",J169,0)</f>
        <v>0</v>
      </c>
      <c r="BJ169" s="13" t="s">
        <v>21</v>
      </c>
      <c r="BK169" s="195">
        <f>ROUND(I169*H169,2)</f>
        <v>0</v>
      </c>
      <c r="BL169" s="13" t="s">
        <v>124</v>
      </c>
      <c r="BM169" s="194" t="s">
        <v>216</v>
      </c>
    </row>
    <row r="170" spans="2:47" s="1" customFormat="1" ht="18">
      <c r="B170" s="30"/>
      <c r="C170" s="31"/>
      <c r="D170" s="196" t="s">
        <v>127</v>
      </c>
      <c r="E170" s="31"/>
      <c r="F170" s="197" t="s">
        <v>215</v>
      </c>
      <c r="G170" s="31"/>
      <c r="H170" s="31"/>
      <c r="I170" s="101"/>
      <c r="J170" s="31"/>
      <c r="K170" s="31"/>
      <c r="L170" s="34"/>
      <c r="M170" s="198"/>
      <c r="N170" s="62"/>
      <c r="O170" s="62"/>
      <c r="P170" s="62"/>
      <c r="Q170" s="62"/>
      <c r="R170" s="62"/>
      <c r="S170" s="62"/>
      <c r="T170" s="63"/>
      <c r="AT170" s="13" t="s">
        <v>127</v>
      </c>
      <c r="AU170" s="13" t="s">
        <v>125</v>
      </c>
    </row>
    <row r="171" spans="2:63" s="11" customFormat="1" ht="20.85" customHeight="1">
      <c r="B171" s="167"/>
      <c r="C171" s="168"/>
      <c r="D171" s="169" t="s">
        <v>76</v>
      </c>
      <c r="E171" s="181" t="s">
        <v>217</v>
      </c>
      <c r="F171" s="181" t="s">
        <v>218</v>
      </c>
      <c r="G171" s="168"/>
      <c r="H171" s="168"/>
      <c r="I171" s="171"/>
      <c r="J171" s="182">
        <f>BK171</f>
        <v>0</v>
      </c>
      <c r="K171" s="168"/>
      <c r="L171" s="173"/>
      <c r="M171" s="174"/>
      <c r="N171" s="175"/>
      <c r="O171" s="175"/>
      <c r="P171" s="176">
        <f>SUM(P172:P235)</f>
        <v>0</v>
      </c>
      <c r="Q171" s="175"/>
      <c r="R171" s="176">
        <f>SUM(R172:R235)</f>
        <v>2.7375799999999995</v>
      </c>
      <c r="S171" s="175"/>
      <c r="T171" s="177">
        <f>SUM(T172:T235)</f>
        <v>0.772</v>
      </c>
      <c r="AR171" s="178" t="s">
        <v>21</v>
      </c>
      <c r="AT171" s="179" t="s">
        <v>76</v>
      </c>
      <c r="AU171" s="179" t="s">
        <v>83</v>
      </c>
      <c r="AY171" s="178" t="s">
        <v>114</v>
      </c>
      <c r="BK171" s="180">
        <f>SUM(BK172:BK235)</f>
        <v>0</v>
      </c>
    </row>
    <row r="172" spans="2:65" s="1" customFormat="1" ht="16.5" customHeight="1">
      <c r="B172" s="30"/>
      <c r="C172" s="183" t="s">
        <v>219</v>
      </c>
      <c r="D172" s="183" t="s">
        <v>120</v>
      </c>
      <c r="E172" s="184" t="s">
        <v>136</v>
      </c>
      <c r="F172" s="185" t="s">
        <v>137</v>
      </c>
      <c r="G172" s="186" t="s">
        <v>138</v>
      </c>
      <c r="H172" s="187">
        <v>1</v>
      </c>
      <c r="I172" s="188"/>
      <c r="J172" s="189">
        <f>ROUND(I172*H172,2)</f>
        <v>0</v>
      </c>
      <c r="K172" s="185" t="s">
        <v>1</v>
      </c>
      <c r="L172" s="34"/>
      <c r="M172" s="190" t="s">
        <v>1</v>
      </c>
      <c r="N172" s="191" t="s">
        <v>42</v>
      </c>
      <c r="O172" s="62"/>
      <c r="P172" s="192">
        <f>O172*H172</f>
        <v>0</v>
      </c>
      <c r="Q172" s="192">
        <v>0</v>
      </c>
      <c r="R172" s="192">
        <f>Q172*H172</f>
        <v>0</v>
      </c>
      <c r="S172" s="192">
        <v>0</v>
      </c>
      <c r="T172" s="193">
        <f>S172*H172</f>
        <v>0</v>
      </c>
      <c r="AR172" s="194" t="s">
        <v>124</v>
      </c>
      <c r="AT172" s="194" t="s">
        <v>120</v>
      </c>
      <c r="AU172" s="194" t="s">
        <v>125</v>
      </c>
      <c r="AY172" s="13" t="s">
        <v>114</v>
      </c>
      <c r="BE172" s="195">
        <f>IF(N172="základní",J172,0)</f>
        <v>0</v>
      </c>
      <c r="BF172" s="195">
        <f>IF(N172="snížená",J172,0)</f>
        <v>0</v>
      </c>
      <c r="BG172" s="195">
        <f>IF(N172="zákl. přenesená",J172,0)</f>
        <v>0</v>
      </c>
      <c r="BH172" s="195">
        <f>IF(N172="sníž. přenesená",J172,0)</f>
        <v>0</v>
      </c>
      <c r="BI172" s="195">
        <f>IF(N172="nulová",J172,0)</f>
        <v>0</v>
      </c>
      <c r="BJ172" s="13" t="s">
        <v>21</v>
      </c>
      <c r="BK172" s="195">
        <f>ROUND(I172*H172,2)</f>
        <v>0</v>
      </c>
      <c r="BL172" s="13" t="s">
        <v>124</v>
      </c>
      <c r="BM172" s="194" t="s">
        <v>220</v>
      </c>
    </row>
    <row r="173" spans="2:47" s="1" customFormat="1" ht="12">
      <c r="B173" s="30"/>
      <c r="C173" s="31"/>
      <c r="D173" s="196" t="s">
        <v>127</v>
      </c>
      <c r="E173" s="31"/>
      <c r="F173" s="197" t="s">
        <v>137</v>
      </c>
      <c r="G173" s="31"/>
      <c r="H173" s="31"/>
      <c r="I173" s="101"/>
      <c r="J173" s="31"/>
      <c r="K173" s="31"/>
      <c r="L173" s="34"/>
      <c r="M173" s="198"/>
      <c r="N173" s="62"/>
      <c r="O173" s="62"/>
      <c r="P173" s="62"/>
      <c r="Q173" s="62"/>
      <c r="R173" s="62"/>
      <c r="S173" s="62"/>
      <c r="T173" s="63"/>
      <c r="AT173" s="13" t="s">
        <v>127</v>
      </c>
      <c r="AU173" s="13" t="s">
        <v>125</v>
      </c>
    </row>
    <row r="174" spans="2:65" s="1" customFormat="1" ht="16.5" customHeight="1">
      <c r="B174" s="30"/>
      <c r="C174" s="183" t="s">
        <v>221</v>
      </c>
      <c r="D174" s="183" t="s">
        <v>120</v>
      </c>
      <c r="E174" s="184" t="s">
        <v>140</v>
      </c>
      <c r="F174" s="185" t="s">
        <v>141</v>
      </c>
      <c r="G174" s="186" t="s">
        <v>138</v>
      </c>
      <c r="H174" s="187">
        <v>1</v>
      </c>
      <c r="I174" s="188"/>
      <c r="J174" s="189">
        <f>ROUND(I174*H174,2)</f>
        <v>0</v>
      </c>
      <c r="K174" s="185" t="s">
        <v>1</v>
      </c>
      <c r="L174" s="34"/>
      <c r="M174" s="190" t="s">
        <v>1</v>
      </c>
      <c r="N174" s="191" t="s">
        <v>42</v>
      </c>
      <c r="O174" s="62"/>
      <c r="P174" s="192">
        <f>O174*H174</f>
        <v>0</v>
      </c>
      <c r="Q174" s="192">
        <v>0</v>
      </c>
      <c r="R174" s="192">
        <f>Q174*H174</f>
        <v>0</v>
      </c>
      <c r="S174" s="192">
        <v>0</v>
      </c>
      <c r="T174" s="193">
        <f>S174*H174</f>
        <v>0</v>
      </c>
      <c r="AR174" s="194" t="s">
        <v>124</v>
      </c>
      <c r="AT174" s="194" t="s">
        <v>120</v>
      </c>
      <c r="AU174" s="194" t="s">
        <v>125</v>
      </c>
      <c r="AY174" s="13" t="s">
        <v>114</v>
      </c>
      <c r="BE174" s="195">
        <f>IF(N174="základní",J174,0)</f>
        <v>0</v>
      </c>
      <c r="BF174" s="195">
        <f>IF(N174="snížená",J174,0)</f>
        <v>0</v>
      </c>
      <c r="BG174" s="195">
        <f>IF(N174="zákl. přenesená",J174,0)</f>
        <v>0</v>
      </c>
      <c r="BH174" s="195">
        <f>IF(N174="sníž. přenesená",J174,0)</f>
        <v>0</v>
      </c>
      <c r="BI174" s="195">
        <f>IF(N174="nulová",J174,0)</f>
        <v>0</v>
      </c>
      <c r="BJ174" s="13" t="s">
        <v>21</v>
      </c>
      <c r="BK174" s="195">
        <f>ROUND(I174*H174,2)</f>
        <v>0</v>
      </c>
      <c r="BL174" s="13" t="s">
        <v>124</v>
      </c>
      <c r="BM174" s="194" t="s">
        <v>222</v>
      </c>
    </row>
    <row r="175" spans="2:47" s="1" customFormat="1" ht="12">
      <c r="B175" s="30"/>
      <c r="C175" s="31"/>
      <c r="D175" s="196" t="s">
        <v>127</v>
      </c>
      <c r="E175" s="31"/>
      <c r="F175" s="197" t="s">
        <v>141</v>
      </c>
      <c r="G175" s="31"/>
      <c r="H175" s="31"/>
      <c r="I175" s="101"/>
      <c r="J175" s="31"/>
      <c r="K175" s="31"/>
      <c r="L175" s="34"/>
      <c r="M175" s="198"/>
      <c r="N175" s="62"/>
      <c r="O175" s="62"/>
      <c r="P175" s="62"/>
      <c r="Q175" s="62"/>
      <c r="R175" s="62"/>
      <c r="S175" s="62"/>
      <c r="T175" s="63"/>
      <c r="AT175" s="13" t="s">
        <v>127</v>
      </c>
      <c r="AU175" s="13" t="s">
        <v>125</v>
      </c>
    </row>
    <row r="176" spans="2:65" s="1" customFormat="1" ht="24" customHeight="1">
      <c r="B176" s="30"/>
      <c r="C176" s="183" t="s">
        <v>223</v>
      </c>
      <c r="D176" s="183" t="s">
        <v>120</v>
      </c>
      <c r="E176" s="184" t="s">
        <v>143</v>
      </c>
      <c r="F176" s="185" t="s">
        <v>144</v>
      </c>
      <c r="G176" s="186" t="s">
        <v>123</v>
      </c>
      <c r="H176" s="187">
        <v>1</v>
      </c>
      <c r="I176" s="188"/>
      <c r="J176" s="189">
        <f>ROUND(I176*H176,2)</f>
        <v>0</v>
      </c>
      <c r="K176" s="185" t="s">
        <v>1</v>
      </c>
      <c r="L176" s="34"/>
      <c r="M176" s="190" t="s">
        <v>1</v>
      </c>
      <c r="N176" s="191" t="s">
        <v>42</v>
      </c>
      <c r="O176" s="62"/>
      <c r="P176" s="192">
        <f>O176*H176</f>
        <v>0</v>
      </c>
      <c r="Q176" s="192">
        <v>9E-05</v>
      </c>
      <c r="R176" s="192">
        <f>Q176*H176</f>
        <v>9E-05</v>
      </c>
      <c r="S176" s="192">
        <v>0.128</v>
      </c>
      <c r="T176" s="193">
        <f>S176*H176</f>
        <v>0.128</v>
      </c>
      <c r="AR176" s="194" t="s">
        <v>124</v>
      </c>
      <c r="AT176" s="194" t="s">
        <v>120</v>
      </c>
      <c r="AU176" s="194" t="s">
        <v>125</v>
      </c>
      <c r="AY176" s="13" t="s">
        <v>114</v>
      </c>
      <c r="BE176" s="195">
        <f>IF(N176="základní",J176,0)</f>
        <v>0</v>
      </c>
      <c r="BF176" s="195">
        <f>IF(N176="snížená",J176,0)</f>
        <v>0</v>
      </c>
      <c r="BG176" s="195">
        <f>IF(N176="zákl. přenesená",J176,0)</f>
        <v>0</v>
      </c>
      <c r="BH176" s="195">
        <f>IF(N176="sníž. přenesená",J176,0)</f>
        <v>0</v>
      </c>
      <c r="BI176" s="195">
        <f>IF(N176="nulová",J176,0)</f>
        <v>0</v>
      </c>
      <c r="BJ176" s="13" t="s">
        <v>21</v>
      </c>
      <c r="BK176" s="195">
        <f>ROUND(I176*H176,2)</f>
        <v>0</v>
      </c>
      <c r="BL176" s="13" t="s">
        <v>124</v>
      </c>
      <c r="BM176" s="194" t="s">
        <v>224</v>
      </c>
    </row>
    <row r="177" spans="2:47" s="1" customFormat="1" ht="18">
      <c r="B177" s="30"/>
      <c r="C177" s="31"/>
      <c r="D177" s="196" t="s">
        <v>127</v>
      </c>
      <c r="E177" s="31"/>
      <c r="F177" s="197" t="s">
        <v>144</v>
      </c>
      <c r="G177" s="31"/>
      <c r="H177" s="31"/>
      <c r="I177" s="101"/>
      <c r="J177" s="31"/>
      <c r="K177" s="31"/>
      <c r="L177" s="34"/>
      <c r="M177" s="198"/>
      <c r="N177" s="62"/>
      <c r="O177" s="62"/>
      <c r="P177" s="62"/>
      <c r="Q177" s="62"/>
      <c r="R177" s="62"/>
      <c r="S177" s="62"/>
      <c r="T177" s="63"/>
      <c r="AT177" s="13" t="s">
        <v>127</v>
      </c>
      <c r="AU177" s="13" t="s">
        <v>125</v>
      </c>
    </row>
    <row r="178" spans="2:65" s="1" customFormat="1" ht="24" customHeight="1">
      <c r="B178" s="30"/>
      <c r="C178" s="183" t="s">
        <v>225</v>
      </c>
      <c r="D178" s="183" t="s">
        <v>120</v>
      </c>
      <c r="E178" s="184" t="s">
        <v>146</v>
      </c>
      <c r="F178" s="185" t="s">
        <v>147</v>
      </c>
      <c r="G178" s="186" t="s">
        <v>123</v>
      </c>
      <c r="H178" s="187">
        <v>1</v>
      </c>
      <c r="I178" s="188"/>
      <c r="J178" s="189">
        <f>ROUND(I178*H178,2)</f>
        <v>0</v>
      </c>
      <c r="K178" s="185" t="s">
        <v>1</v>
      </c>
      <c r="L178" s="34"/>
      <c r="M178" s="190" t="s">
        <v>1</v>
      </c>
      <c r="N178" s="191" t="s">
        <v>42</v>
      </c>
      <c r="O178" s="62"/>
      <c r="P178" s="192">
        <f>O178*H178</f>
        <v>0</v>
      </c>
      <c r="Q178" s="192">
        <v>0.00016</v>
      </c>
      <c r="R178" s="192">
        <f>Q178*H178</f>
        <v>0.00016</v>
      </c>
      <c r="S178" s="192">
        <v>0.256</v>
      </c>
      <c r="T178" s="193">
        <f>S178*H178</f>
        <v>0.256</v>
      </c>
      <c r="AR178" s="194" t="s">
        <v>124</v>
      </c>
      <c r="AT178" s="194" t="s">
        <v>120</v>
      </c>
      <c r="AU178" s="194" t="s">
        <v>125</v>
      </c>
      <c r="AY178" s="13" t="s">
        <v>114</v>
      </c>
      <c r="BE178" s="195">
        <f>IF(N178="základní",J178,0)</f>
        <v>0</v>
      </c>
      <c r="BF178" s="195">
        <f>IF(N178="snížená",J178,0)</f>
        <v>0</v>
      </c>
      <c r="BG178" s="195">
        <f>IF(N178="zákl. přenesená",J178,0)</f>
        <v>0</v>
      </c>
      <c r="BH178" s="195">
        <f>IF(N178="sníž. přenesená",J178,0)</f>
        <v>0</v>
      </c>
      <c r="BI178" s="195">
        <f>IF(N178="nulová",J178,0)</f>
        <v>0</v>
      </c>
      <c r="BJ178" s="13" t="s">
        <v>21</v>
      </c>
      <c r="BK178" s="195">
        <f>ROUND(I178*H178,2)</f>
        <v>0</v>
      </c>
      <c r="BL178" s="13" t="s">
        <v>124</v>
      </c>
      <c r="BM178" s="194" t="s">
        <v>226</v>
      </c>
    </row>
    <row r="179" spans="2:47" s="1" customFormat="1" ht="18">
      <c r="B179" s="30"/>
      <c r="C179" s="31"/>
      <c r="D179" s="196" t="s">
        <v>127</v>
      </c>
      <c r="E179" s="31"/>
      <c r="F179" s="197" t="s">
        <v>147</v>
      </c>
      <c r="G179" s="31"/>
      <c r="H179" s="31"/>
      <c r="I179" s="101"/>
      <c r="J179" s="31"/>
      <c r="K179" s="31"/>
      <c r="L179" s="34"/>
      <c r="M179" s="198"/>
      <c r="N179" s="62"/>
      <c r="O179" s="62"/>
      <c r="P179" s="62"/>
      <c r="Q179" s="62"/>
      <c r="R179" s="62"/>
      <c r="S179" s="62"/>
      <c r="T179" s="63"/>
      <c r="AT179" s="13" t="s">
        <v>127</v>
      </c>
      <c r="AU179" s="13" t="s">
        <v>125</v>
      </c>
    </row>
    <row r="180" spans="2:65" s="1" customFormat="1" ht="24" customHeight="1">
      <c r="B180" s="30"/>
      <c r="C180" s="183" t="s">
        <v>227</v>
      </c>
      <c r="D180" s="183" t="s">
        <v>120</v>
      </c>
      <c r="E180" s="184" t="s">
        <v>228</v>
      </c>
      <c r="F180" s="185" t="s">
        <v>229</v>
      </c>
      <c r="G180" s="186" t="s">
        <v>230</v>
      </c>
      <c r="H180" s="187">
        <v>1</v>
      </c>
      <c r="I180" s="188"/>
      <c r="J180" s="189">
        <f>ROUND(I180*H180,2)</f>
        <v>0</v>
      </c>
      <c r="K180" s="185" t="s">
        <v>231</v>
      </c>
      <c r="L180" s="34"/>
      <c r="M180" s="190" t="s">
        <v>1</v>
      </c>
      <c r="N180" s="191" t="s">
        <v>42</v>
      </c>
      <c r="O180" s="62"/>
      <c r="P180" s="192">
        <f>O180*H180</f>
        <v>0</v>
      </c>
      <c r="Q180" s="192">
        <v>0</v>
      </c>
      <c r="R180" s="192">
        <f>Q180*H180</f>
        <v>0</v>
      </c>
      <c r="S180" s="192">
        <v>0</v>
      </c>
      <c r="T180" s="193">
        <f>S180*H180</f>
        <v>0</v>
      </c>
      <c r="AR180" s="194" t="s">
        <v>124</v>
      </c>
      <c r="AT180" s="194" t="s">
        <v>120</v>
      </c>
      <c r="AU180" s="194" t="s">
        <v>125</v>
      </c>
      <c r="AY180" s="13" t="s">
        <v>114</v>
      </c>
      <c r="BE180" s="195">
        <f>IF(N180="základní",J180,0)</f>
        <v>0</v>
      </c>
      <c r="BF180" s="195">
        <f>IF(N180="snížená",J180,0)</f>
        <v>0</v>
      </c>
      <c r="BG180" s="195">
        <f>IF(N180="zákl. přenesená",J180,0)</f>
        <v>0</v>
      </c>
      <c r="BH180" s="195">
        <f>IF(N180="sníž. přenesená",J180,0)</f>
        <v>0</v>
      </c>
      <c r="BI180" s="195">
        <f>IF(N180="nulová",J180,0)</f>
        <v>0</v>
      </c>
      <c r="BJ180" s="13" t="s">
        <v>21</v>
      </c>
      <c r="BK180" s="195">
        <f>ROUND(I180*H180,2)</f>
        <v>0</v>
      </c>
      <c r="BL180" s="13" t="s">
        <v>124</v>
      </c>
      <c r="BM180" s="194" t="s">
        <v>232</v>
      </c>
    </row>
    <row r="181" spans="2:47" s="1" customFormat="1" ht="27">
      <c r="B181" s="30"/>
      <c r="C181" s="31"/>
      <c r="D181" s="196" t="s">
        <v>127</v>
      </c>
      <c r="E181" s="31"/>
      <c r="F181" s="197" t="s">
        <v>233</v>
      </c>
      <c r="G181" s="31"/>
      <c r="H181" s="31"/>
      <c r="I181" s="101"/>
      <c r="J181" s="31"/>
      <c r="K181" s="31"/>
      <c r="L181" s="34"/>
      <c r="M181" s="198"/>
      <c r="N181" s="62"/>
      <c r="O181" s="62"/>
      <c r="P181" s="62"/>
      <c r="Q181" s="62"/>
      <c r="R181" s="62"/>
      <c r="S181" s="62"/>
      <c r="T181" s="63"/>
      <c r="AT181" s="13" t="s">
        <v>127</v>
      </c>
      <c r="AU181" s="13" t="s">
        <v>125</v>
      </c>
    </row>
    <row r="182" spans="2:65" s="1" customFormat="1" ht="24" customHeight="1">
      <c r="B182" s="30"/>
      <c r="C182" s="183" t="s">
        <v>234</v>
      </c>
      <c r="D182" s="183" t="s">
        <v>120</v>
      </c>
      <c r="E182" s="184" t="s">
        <v>235</v>
      </c>
      <c r="F182" s="185" t="s">
        <v>236</v>
      </c>
      <c r="G182" s="186" t="s">
        <v>230</v>
      </c>
      <c r="H182" s="187">
        <v>1</v>
      </c>
      <c r="I182" s="188"/>
      <c r="J182" s="189">
        <f>ROUND(I182*H182,2)</f>
        <v>0</v>
      </c>
      <c r="K182" s="185" t="s">
        <v>231</v>
      </c>
      <c r="L182" s="34"/>
      <c r="M182" s="190" t="s">
        <v>1</v>
      </c>
      <c r="N182" s="191" t="s">
        <v>42</v>
      </c>
      <c r="O182" s="62"/>
      <c r="P182" s="192">
        <f>O182*H182</f>
        <v>0</v>
      </c>
      <c r="Q182" s="192">
        <v>0</v>
      </c>
      <c r="R182" s="192">
        <f>Q182*H182</f>
        <v>0</v>
      </c>
      <c r="S182" s="192">
        <v>0</v>
      </c>
      <c r="T182" s="193">
        <f>S182*H182</f>
        <v>0</v>
      </c>
      <c r="AR182" s="194" t="s">
        <v>124</v>
      </c>
      <c r="AT182" s="194" t="s">
        <v>120</v>
      </c>
      <c r="AU182" s="194" t="s">
        <v>125</v>
      </c>
      <c r="AY182" s="13" t="s">
        <v>114</v>
      </c>
      <c r="BE182" s="195">
        <f>IF(N182="základní",J182,0)</f>
        <v>0</v>
      </c>
      <c r="BF182" s="195">
        <f>IF(N182="snížená",J182,0)</f>
        <v>0</v>
      </c>
      <c r="BG182" s="195">
        <f>IF(N182="zákl. přenesená",J182,0)</f>
        <v>0</v>
      </c>
      <c r="BH182" s="195">
        <f>IF(N182="sníž. přenesená",J182,0)</f>
        <v>0</v>
      </c>
      <c r="BI182" s="195">
        <f>IF(N182="nulová",J182,0)</f>
        <v>0</v>
      </c>
      <c r="BJ182" s="13" t="s">
        <v>21</v>
      </c>
      <c r="BK182" s="195">
        <f>ROUND(I182*H182,2)</f>
        <v>0</v>
      </c>
      <c r="BL182" s="13" t="s">
        <v>124</v>
      </c>
      <c r="BM182" s="194" t="s">
        <v>237</v>
      </c>
    </row>
    <row r="183" spans="2:47" s="1" customFormat="1" ht="27">
      <c r="B183" s="30"/>
      <c r="C183" s="31"/>
      <c r="D183" s="196" t="s">
        <v>127</v>
      </c>
      <c r="E183" s="31"/>
      <c r="F183" s="197" t="s">
        <v>238</v>
      </c>
      <c r="G183" s="31"/>
      <c r="H183" s="31"/>
      <c r="I183" s="101"/>
      <c r="J183" s="31"/>
      <c r="K183" s="31"/>
      <c r="L183" s="34"/>
      <c r="M183" s="198"/>
      <c r="N183" s="62"/>
      <c r="O183" s="62"/>
      <c r="P183" s="62"/>
      <c r="Q183" s="62"/>
      <c r="R183" s="62"/>
      <c r="S183" s="62"/>
      <c r="T183" s="63"/>
      <c r="AT183" s="13" t="s">
        <v>127</v>
      </c>
      <c r="AU183" s="13" t="s">
        <v>125</v>
      </c>
    </row>
    <row r="184" spans="2:65" s="1" customFormat="1" ht="16.5" customHeight="1">
      <c r="B184" s="30"/>
      <c r="C184" s="183" t="s">
        <v>239</v>
      </c>
      <c r="D184" s="183" t="s">
        <v>120</v>
      </c>
      <c r="E184" s="184" t="s">
        <v>240</v>
      </c>
      <c r="F184" s="185" t="s">
        <v>241</v>
      </c>
      <c r="G184" s="186" t="s">
        <v>230</v>
      </c>
      <c r="H184" s="187">
        <v>1</v>
      </c>
      <c r="I184" s="188"/>
      <c r="J184" s="189">
        <f>ROUND(I184*H184,2)</f>
        <v>0</v>
      </c>
      <c r="K184" s="185" t="s">
        <v>231</v>
      </c>
      <c r="L184" s="34"/>
      <c r="M184" s="190" t="s">
        <v>1</v>
      </c>
      <c r="N184" s="191" t="s">
        <v>42</v>
      </c>
      <c r="O184" s="62"/>
      <c r="P184" s="192">
        <f>O184*H184</f>
        <v>0</v>
      </c>
      <c r="Q184" s="192">
        <v>0</v>
      </c>
      <c r="R184" s="192">
        <f>Q184*H184</f>
        <v>0</v>
      </c>
      <c r="S184" s="192">
        <v>0</v>
      </c>
      <c r="T184" s="193">
        <f>S184*H184</f>
        <v>0</v>
      </c>
      <c r="AR184" s="194" t="s">
        <v>124</v>
      </c>
      <c r="AT184" s="194" t="s">
        <v>120</v>
      </c>
      <c r="AU184" s="194" t="s">
        <v>125</v>
      </c>
      <c r="AY184" s="13" t="s">
        <v>114</v>
      </c>
      <c r="BE184" s="195">
        <f>IF(N184="základní",J184,0)</f>
        <v>0</v>
      </c>
      <c r="BF184" s="195">
        <f>IF(N184="snížená",J184,0)</f>
        <v>0</v>
      </c>
      <c r="BG184" s="195">
        <f>IF(N184="zákl. přenesená",J184,0)</f>
        <v>0</v>
      </c>
      <c r="BH184" s="195">
        <f>IF(N184="sníž. přenesená",J184,0)</f>
        <v>0</v>
      </c>
      <c r="BI184" s="195">
        <f>IF(N184="nulová",J184,0)</f>
        <v>0</v>
      </c>
      <c r="BJ184" s="13" t="s">
        <v>21</v>
      </c>
      <c r="BK184" s="195">
        <f>ROUND(I184*H184,2)</f>
        <v>0</v>
      </c>
      <c r="BL184" s="13" t="s">
        <v>124</v>
      </c>
      <c r="BM184" s="194" t="s">
        <v>242</v>
      </c>
    </row>
    <row r="185" spans="2:47" s="1" customFormat="1" ht="27">
      <c r="B185" s="30"/>
      <c r="C185" s="31"/>
      <c r="D185" s="196" t="s">
        <v>127</v>
      </c>
      <c r="E185" s="31"/>
      <c r="F185" s="197" t="s">
        <v>243</v>
      </c>
      <c r="G185" s="31"/>
      <c r="H185" s="31"/>
      <c r="I185" s="101"/>
      <c r="J185" s="31"/>
      <c r="K185" s="31"/>
      <c r="L185" s="34"/>
      <c r="M185" s="198"/>
      <c r="N185" s="62"/>
      <c r="O185" s="62"/>
      <c r="P185" s="62"/>
      <c r="Q185" s="62"/>
      <c r="R185" s="62"/>
      <c r="S185" s="62"/>
      <c r="T185" s="63"/>
      <c r="AT185" s="13" t="s">
        <v>127</v>
      </c>
      <c r="AU185" s="13" t="s">
        <v>125</v>
      </c>
    </row>
    <row r="186" spans="2:65" s="1" customFormat="1" ht="24" customHeight="1">
      <c r="B186" s="30"/>
      <c r="C186" s="183" t="s">
        <v>244</v>
      </c>
      <c r="D186" s="183" t="s">
        <v>120</v>
      </c>
      <c r="E186" s="184" t="s">
        <v>245</v>
      </c>
      <c r="F186" s="185" t="s">
        <v>246</v>
      </c>
      <c r="G186" s="186" t="s">
        <v>230</v>
      </c>
      <c r="H186" s="187">
        <v>1</v>
      </c>
      <c r="I186" s="188"/>
      <c r="J186" s="189">
        <f>ROUND(I186*H186,2)</f>
        <v>0</v>
      </c>
      <c r="K186" s="185" t="s">
        <v>1</v>
      </c>
      <c r="L186" s="34"/>
      <c r="M186" s="190" t="s">
        <v>1</v>
      </c>
      <c r="N186" s="191" t="s">
        <v>42</v>
      </c>
      <c r="O186" s="62"/>
      <c r="P186" s="192">
        <f>O186*H186</f>
        <v>0</v>
      </c>
      <c r="Q186" s="192">
        <v>0</v>
      </c>
      <c r="R186" s="192">
        <f>Q186*H186</f>
        <v>0</v>
      </c>
      <c r="S186" s="192">
        <v>0</v>
      </c>
      <c r="T186" s="193">
        <f>S186*H186</f>
        <v>0</v>
      </c>
      <c r="AR186" s="194" t="s">
        <v>124</v>
      </c>
      <c r="AT186" s="194" t="s">
        <v>120</v>
      </c>
      <c r="AU186" s="194" t="s">
        <v>125</v>
      </c>
      <c r="AY186" s="13" t="s">
        <v>114</v>
      </c>
      <c r="BE186" s="195">
        <f>IF(N186="základní",J186,0)</f>
        <v>0</v>
      </c>
      <c r="BF186" s="195">
        <f>IF(N186="snížená",J186,0)</f>
        <v>0</v>
      </c>
      <c r="BG186" s="195">
        <f>IF(N186="zákl. přenesená",J186,0)</f>
        <v>0</v>
      </c>
      <c r="BH186" s="195">
        <f>IF(N186="sníž. přenesená",J186,0)</f>
        <v>0</v>
      </c>
      <c r="BI186" s="195">
        <f>IF(N186="nulová",J186,0)</f>
        <v>0</v>
      </c>
      <c r="BJ186" s="13" t="s">
        <v>21</v>
      </c>
      <c r="BK186" s="195">
        <f>ROUND(I186*H186,2)</f>
        <v>0</v>
      </c>
      <c r="BL186" s="13" t="s">
        <v>124</v>
      </c>
      <c r="BM186" s="194" t="s">
        <v>247</v>
      </c>
    </row>
    <row r="187" spans="2:47" s="1" customFormat="1" ht="27">
      <c r="B187" s="30"/>
      <c r="C187" s="31"/>
      <c r="D187" s="196" t="s">
        <v>127</v>
      </c>
      <c r="E187" s="31"/>
      <c r="F187" s="197" t="s">
        <v>248</v>
      </c>
      <c r="G187" s="31"/>
      <c r="H187" s="31"/>
      <c r="I187" s="101"/>
      <c r="J187" s="31"/>
      <c r="K187" s="31"/>
      <c r="L187" s="34"/>
      <c r="M187" s="198"/>
      <c r="N187" s="62"/>
      <c r="O187" s="62"/>
      <c r="P187" s="62"/>
      <c r="Q187" s="62"/>
      <c r="R187" s="62"/>
      <c r="S187" s="62"/>
      <c r="T187" s="63"/>
      <c r="AT187" s="13" t="s">
        <v>127</v>
      </c>
      <c r="AU187" s="13" t="s">
        <v>125</v>
      </c>
    </row>
    <row r="188" spans="2:65" s="1" customFormat="1" ht="24" customHeight="1">
      <c r="B188" s="30"/>
      <c r="C188" s="183" t="s">
        <v>249</v>
      </c>
      <c r="D188" s="183" t="s">
        <v>120</v>
      </c>
      <c r="E188" s="184" t="s">
        <v>250</v>
      </c>
      <c r="F188" s="185" t="s">
        <v>251</v>
      </c>
      <c r="G188" s="186" t="s">
        <v>230</v>
      </c>
      <c r="H188" s="187">
        <v>1</v>
      </c>
      <c r="I188" s="188"/>
      <c r="J188" s="189">
        <f>ROUND(I188*H188,2)</f>
        <v>0</v>
      </c>
      <c r="K188" s="185" t="s">
        <v>231</v>
      </c>
      <c r="L188" s="34"/>
      <c r="M188" s="190" t="s">
        <v>1</v>
      </c>
      <c r="N188" s="191" t="s">
        <v>42</v>
      </c>
      <c r="O188" s="62"/>
      <c r="P188" s="192">
        <f>O188*H188</f>
        <v>0</v>
      </c>
      <c r="Q188" s="192">
        <v>0</v>
      </c>
      <c r="R188" s="192">
        <f>Q188*H188</f>
        <v>0</v>
      </c>
      <c r="S188" s="192">
        <v>0</v>
      </c>
      <c r="T188" s="193">
        <f>S188*H188</f>
        <v>0</v>
      </c>
      <c r="AR188" s="194" t="s">
        <v>124</v>
      </c>
      <c r="AT188" s="194" t="s">
        <v>120</v>
      </c>
      <c r="AU188" s="194" t="s">
        <v>125</v>
      </c>
      <c r="AY188" s="13" t="s">
        <v>114</v>
      </c>
      <c r="BE188" s="195">
        <f>IF(N188="základní",J188,0)</f>
        <v>0</v>
      </c>
      <c r="BF188" s="195">
        <f>IF(N188="snížená",J188,0)</f>
        <v>0</v>
      </c>
      <c r="BG188" s="195">
        <f>IF(N188="zákl. přenesená",J188,0)</f>
        <v>0</v>
      </c>
      <c r="BH188" s="195">
        <f>IF(N188="sníž. přenesená",J188,0)</f>
        <v>0</v>
      </c>
      <c r="BI188" s="195">
        <f>IF(N188="nulová",J188,0)</f>
        <v>0</v>
      </c>
      <c r="BJ188" s="13" t="s">
        <v>21</v>
      </c>
      <c r="BK188" s="195">
        <f>ROUND(I188*H188,2)</f>
        <v>0</v>
      </c>
      <c r="BL188" s="13" t="s">
        <v>124</v>
      </c>
      <c r="BM188" s="194" t="s">
        <v>252</v>
      </c>
    </row>
    <row r="189" spans="2:47" s="1" customFormat="1" ht="27">
      <c r="B189" s="30"/>
      <c r="C189" s="31"/>
      <c r="D189" s="196" t="s">
        <v>127</v>
      </c>
      <c r="E189" s="31"/>
      <c r="F189" s="197" t="s">
        <v>253</v>
      </c>
      <c r="G189" s="31"/>
      <c r="H189" s="31"/>
      <c r="I189" s="101"/>
      <c r="J189" s="31"/>
      <c r="K189" s="31"/>
      <c r="L189" s="34"/>
      <c r="M189" s="198"/>
      <c r="N189" s="62"/>
      <c r="O189" s="62"/>
      <c r="P189" s="62"/>
      <c r="Q189" s="62"/>
      <c r="R189" s="62"/>
      <c r="S189" s="62"/>
      <c r="T189" s="63"/>
      <c r="AT189" s="13" t="s">
        <v>127</v>
      </c>
      <c r="AU189" s="13" t="s">
        <v>125</v>
      </c>
    </row>
    <row r="190" spans="2:65" s="1" customFormat="1" ht="16.5" customHeight="1">
      <c r="B190" s="30"/>
      <c r="C190" s="183" t="s">
        <v>254</v>
      </c>
      <c r="D190" s="183" t="s">
        <v>120</v>
      </c>
      <c r="E190" s="184" t="s">
        <v>155</v>
      </c>
      <c r="F190" s="185" t="s">
        <v>156</v>
      </c>
      <c r="G190" s="186" t="s">
        <v>123</v>
      </c>
      <c r="H190" s="187">
        <v>1</v>
      </c>
      <c r="I190" s="188"/>
      <c r="J190" s="189">
        <f>ROUND(I190*H190,2)</f>
        <v>0</v>
      </c>
      <c r="K190" s="185" t="s">
        <v>1</v>
      </c>
      <c r="L190" s="34"/>
      <c r="M190" s="190" t="s">
        <v>1</v>
      </c>
      <c r="N190" s="191" t="s">
        <v>42</v>
      </c>
      <c r="O190" s="62"/>
      <c r="P190" s="192">
        <f>O190*H190</f>
        <v>0</v>
      </c>
      <c r="Q190" s="192">
        <v>0</v>
      </c>
      <c r="R190" s="192">
        <f>Q190*H190</f>
        <v>0</v>
      </c>
      <c r="S190" s="192">
        <v>0.098</v>
      </c>
      <c r="T190" s="193">
        <f>S190*H190</f>
        <v>0.098</v>
      </c>
      <c r="AR190" s="194" t="s">
        <v>124</v>
      </c>
      <c r="AT190" s="194" t="s">
        <v>120</v>
      </c>
      <c r="AU190" s="194" t="s">
        <v>125</v>
      </c>
      <c r="AY190" s="13" t="s">
        <v>114</v>
      </c>
      <c r="BE190" s="195">
        <f>IF(N190="základní",J190,0)</f>
        <v>0</v>
      </c>
      <c r="BF190" s="195">
        <f>IF(N190="snížená",J190,0)</f>
        <v>0</v>
      </c>
      <c r="BG190" s="195">
        <f>IF(N190="zákl. přenesená",J190,0)</f>
        <v>0</v>
      </c>
      <c r="BH190" s="195">
        <f>IF(N190="sníž. přenesená",J190,0)</f>
        <v>0</v>
      </c>
      <c r="BI190" s="195">
        <f>IF(N190="nulová",J190,0)</f>
        <v>0</v>
      </c>
      <c r="BJ190" s="13" t="s">
        <v>21</v>
      </c>
      <c r="BK190" s="195">
        <f>ROUND(I190*H190,2)</f>
        <v>0</v>
      </c>
      <c r="BL190" s="13" t="s">
        <v>124</v>
      </c>
      <c r="BM190" s="194" t="s">
        <v>255</v>
      </c>
    </row>
    <row r="191" spans="2:47" s="1" customFormat="1" ht="12">
      <c r="B191" s="30"/>
      <c r="C191" s="31"/>
      <c r="D191" s="196" t="s">
        <v>127</v>
      </c>
      <c r="E191" s="31"/>
      <c r="F191" s="197" t="s">
        <v>156</v>
      </c>
      <c r="G191" s="31"/>
      <c r="H191" s="31"/>
      <c r="I191" s="101"/>
      <c r="J191" s="31"/>
      <c r="K191" s="31"/>
      <c r="L191" s="34"/>
      <c r="M191" s="198"/>
      <c r="N191" s="62"/>
      <c r="O191" s="62"/>
      <c r="P191" s="62"/>
      <c r="Q191" s="62"/>
      <c r="R191" s="62"/>
      <c r="S191" s="62"/>
      <c r="T191" s="63"/>
      <c r="AT191" s="13" t="s">
        <v>127</v>
      </c>
      <c r="AU191" s="13" t="s">
        <v>125</v>
      </c>
    </row>
    <row r="192" spans="2:65" s="1" customFormat="1" ht="16.5" customHeight="1">
      <c r="B192" s="30"/>
      <c r="C192" s="183" t="s">
        <v>256</v>
      </c>
      <c r="D192" s="183" t="s">
        <v>120</v>
      </c>
      <c r="E192" s="184" t="s">
        <v>175</v>
      </c>
      <c r="F192" s="185" t="s">
        <v>176</v>
      </c>
      <c r="G192" s="186" t="s">
        <v>177</v>
      </c>
      <c r="H192" s="187">
        <v>1</v>
      </c>
      <c r="I192" s="188"/>
      <c r="J192" s="189">
        <f>ROUND(I192*H192,2)</f>
        <v>0</v>
      </c>
      <c r="K192" s="185" t="s">
        <v>1</v>
      </c>
      <c r="L192" s="34"/>
      <c r="M192" s="190" t="s">
        <v>1</v>
      </c>
      <c r="N192" s="191" t="s">
        <v>42</v>
      </c>
      <c r="O192" s="62"/>
      <c r="P192" s="192">
        <f>O192*H192</f>
        <v>0</v>
      </c>
      <c r="Q192" s="192">
        <v>0</v>
      </c>
      <c r="R192" s="192">
        <f>Q192*H192</f>
        <v>0</v>
      </c>
      <c r="S192" s="192">
        <v>0</v>
      </c>
      <c r="T192" s="193">
        <f>S192*H192</f>
        <v>0</v>
      </c>
      <c r="AR192" s="194" t="s">
        <v>124</v>
      </c>
      <c r="AT192" s="194" t="s">
        <v>120</v>
      </c>
      <c r="AU192" s="194" t="s">
        <v>125</v>
      </c>
      <c r="AY192" s="13" t="s">
        <v>114</v>
      </c>
      <c r="BE192" s="195">
        <f>IF(N192="základní",J192,0)</f>
        <v>0</v>
      </c>
      <c r="BF192" s="195">
        <f>IF(N192="snížená",J192,0)</f>
        <v>0</v>
      </c>
      <c r="BG192" s="195">
        <f>IF(N192="zákl. přenesená",J192,0)</f>
        <v>0</v>
      </c>
      <c r="BH192" s="195">
        <f>IF(N192="sníž. přenesená",J192,0)</f>
        <v>0</v>
      </c>
      <c r="BI192" s="195">
        <f>IF(N192="nulová",J192,0)</f>
        <v>0</v>
      </c>
      <c r="BJ192" s="13" t="s">
        <v>21</v>
      </c>
      <c r="BK192" s="195">
        <f>ROUND(I192*H192,2)</f>
        <v>0</v>
      </c>
      <c r="BL192" s="13" t="s">
        <v>124</v>
      </c>
      <c r="BM192" s="194" t="s">
        <v>257</v>
      </c>
    </row>
    <row r="193" spans="2:47" s="1" customFormat="1" ht="12">
      <c r="B193" s="30"/>
      <c r="C193" s="31"/>
      <c r="D193" s="196" t="s">
        <v>127</v>
      </c>
      <c r="E193" s="31"/>
      <c r="F193" s="197" t="s">
        <v>176</v>
      </c>
      <c r="G193" s="31"/>
      <c r="H193" s="31"/>
      <c r="I193" s="101"/>
      <c r="J193" s="31"/>
      <c r="K193" s="31"/>
      <c r="L193" s="34"/>
      <c r="M193" s="198"/>
      <c r="N193" s="62"/>
      <c r="O193" s="62"/>
      <c r="P193" s="62"/>
      <c r="Q193" s="62"/>
      <c r="R193" s="62"/>
      <c r="S193" s="62"/>
      <c r="T193" s="63"/>
      <c r="AT193" s="13" t="s">
        <v>127</v>
      </c>
      <c r="AU193" s="13" t="s">
        <v>125</v>
      </c>
    </row>
    <row r="194" spans="2:65" s="1" customFormat="1" ht="24" customHeight="1">
      <c r="B194" s="30"/>
      <c r="C194" s="183" t="s">
        <v>258</v>
      </c>
      <c r="D194" s="183" t="s">
        <v>120</v>
      </c>
      <c r="E194" s="184" t="s">
        <v>180</v>
      </c>
      <c r="F194" s="185" t="s">
        <v>181</v>
      </c>
      <c r="G194" s="186" t="s">
        <v>177</v>
      </c>
      <c r="H194" s="187">
        <v>1</v>
      </c>
      <c r="I194" s="188"/>
      <c r="J194" s="189">
        <f>ROUND(I194*H194,2)</f>
        <v>0</v>
      </c>
      <c r="K194" s="185" t="s">
        <v>1</v>
      </c>
      <c r="L194" s="34"/>
      <c r="M194" s="190" t="s">
        <v>1</v>
      </c>
      <c r="N194" s="191" t="s">
        <v>42</v>
      </c>
      <c r="O194" s="62"/>
      <c r="P194" s="192">
        <f>O194*H194</f>
        <v>0</v>
      </c>
      <c r="Q194" s="192">
        <v>0</v>
      </c>
      <c r="R194" s="192">
        <f>Q194*H194</f>
        <v>0</v>
      </c>
      <c r="S194" s="192">
        <v>0</v>
      </c>
      <c r="T194" s="193">
        <f>S194*H194</f>
        <v>0</v>
      </c>
      <c r="AR194" s="194" t="s">
        <v>124</v>
      </c>
      <c r="AT194" s="194" t="s">
        <v>120</v>
      </c>
      <c r="AU194" s="194" t="s">
        <v>125</v>
      </c>
      <c r="AY194" s="13" t="s">
        <v>114</v>
      </c>
      <c r="BE194" s="195">
        <f>IF(N194="základní",J194,0)</f>
        <v>0</v>
      </c>
      <c r="BF194" s="195">
        <f>IF(N194="snížená",J194,0)</f>
        <v>0</v>
      </c>
      <c r="BG194" s="195">
        <f>IF(N194="zákl. přenesená",J194,0)</f>
        <v>0</v>
      </c>
      <c r="BH194" s="195">
        <f>IF(N194="sníž. přenesená",J194,0)</f>
        <v>0</v>
      </c>
      <c r="BI194" s="195">
        <f>IF(N194="nulová",J194,0)</f>
        <v>0</v>
      </c>
      <c r="BJ194" s="13" t="s">
        <v>21</v>
      </c>
      <c r="BK194" s="195">
        <f>ROUND(I194*H194,2)</f>
        <v>0</v>
      </c>
      <c r="BL194" s="13" t="s">
        <v>124</v>
      </c>
      <c r="BM194" s="194" t="s">
        <v>259</v>
      </c>
    </row>
    <row r="195" spans="2:47" s="1" customFormat="1" ht="12">
      <c r="B195" s="30"/>
      <c r="C195" s="31"/>
      <c r="D195" s="196" t="s">
        <v>127</v>
      </c>
      <c r="E195" s="31"/>
      <c r="F195" s="197" t="s">
        <v>181</v>
      </c>
      <c r="G195" s="31"/>
      <c r="H195" s="31"/>
      <c r="I195" s="101"/>
      <c r="J195" s="31"/>
      <c r="K195" s="31"/>
      <c r="L195" s="34"/>
      <c r="M195" s="198"/>
      <c r="N195" s="62"/>
      <c r="O195" s="62"/>
      <c r="P195" s="62"/>
      <c r="Q195" s="62"/>
      <c r="R195" s="62"/>
      <c r="S195" s="62"/>
      <c r="T195" s="63"/>
      <c r="AT195" s="13" t="s">
        <v>127</v>
      </c>
      <c r="AU195" s="13" t="s">
        <v>125</v>
      </c>
    </row>
    <row r="196" spans="2:65" s="1" customFormat="1" ht="24" customHeight="1">
      <c r="B196" s="30"/>
      <c r="C196" s="183" t="s">
        <v>260</v>
      </c>
      <c r="D196" s="183" t="s">
        <v>120</v>
      </c>
      <c r="E196" s="184" t="s">
        <v>183</v>
      </c>
      <c r="F196" s="185" t="s">
        <v>184</v>
      </c>
      <c r="G196" s="186" t="s">
        <v>177</v>
      </c>
      <c r="H196" s="187">
        <v>1</v>
      </c>
      <c r="I196" s="188"/>
      <c r="J196" s="189">
        <f>ROUND(I196*H196,2)</f>
        <v>0</v>
      </c>
      <c r="K196" s="185" t="s">
        <v>1</v>
      </c>
      <c r="L196" s="34"/>
      <c r="M196" s="190" t="s">
        <v>1</v>
      </c>
      <c r="N196" s="191" t="s">
        <v>42</v>
      </c>
      <c r="O196" s="62"/>
      <c r="P196" s="192">
        <f>O196*H196</f>
        <v>0</v>
      </c>
      <c r="Q196" s="192">
        <v>0</v>
      </c>
      <c r="R196" s="192">
        <f>Q196*H196</f>
        <v>0</v>
      </c>
      <c r="S196" s="192">
        <v>0</v>
      </c>
      <c r="T196" s="193">
        <f>S196*H196</f>
        <v>0</v>
      </c>
      <c r="AR196" s="194" t="s">
        <v>124</v>
      </c>
      <c r="AT196" s="194" t="s">
        <v>120</v>
      </c>
      <c r="AU196" s="194" t="s">
        <v>125</v>
      </c>
      <c r="AY196" s="13" t="s">
        <v>114</v>
      </c>
      <c r="BE196" s="195">
        <f>IF(N196="základní",J196,0)</f>
        <v>0</v>
      </c>
      <c r="BF196" s="195">
        <f>IF(N196="snížená",J196,0)</f>
        <v>0</v>
      </c>
      <c r="BG196" s="195">
        <f>IF(N196="zákl. přenesená",J196,0)</f>
        <v>0</v>
      </c>
      <c r="BH196" s="195">
        <f>IF(N196="sníž. přenesená",J196,0)</f>
        <v>0</v>
      </c>
      <c r="BI196" s="195">
        <f>IF(N196="nulová",J196,0)</f>
        <v>0</v>
      </c>
      <c r="BJ196" s="13" t="s">
        <v>21</v>
      </c>
      <c r="BK196" s="195">
        <f>ROUND(I196*H196,2)</f>
        <v>0</v>
      </c>
      <c r="BL196" s="13" t="s">
        <v>124</v>
      </c>
      <c r="BM196" s="194" t="s">
        <v>261</v>
      </c>
    </row>
    <row r="197" spans="2:47" s="1" customFormat="1" ht="18">
      <c r="B197" s="30"/>
      <c r="C197" s="31"/>
      <c r="D197" s="196" t="s">
        <v>127</v>
      </c>
      <c r="E197" s="31"/>
      <c r="F197" s="197" t="s">
        <v>184</v>
      </c>
      <c r="G197" s="31"/>
      <c r="H197" s="31"/>
      <c r="I197" s="101"/>
      <c r="J197" s="31"/>
      <c r="K197" s="31"/>
      <c r="L197" s="34"/>
      <c r="M197" s="198"/>
      <c r="N197" s="62"/>
      <c r="O197" s="62"/>
      <c r="P197" s="62"/>
      <c r="Q197" s="62"/>
      <c r="R197" s="62"/>
      <c r="S197" s="62"/>
      <c r="T197" s="63"/>
      <c r="AT197" s="13" t="s">
        <v>127</v>
      </c>
      <c r="AU197" s="13" t="s">
        <v>125</v>
      </c>
    </row>
    <row r="198" spans="2:65" s="1" customFormat="1" ht="24" customHeight="1">
      <c r="B198" s="30"/>
      <c r="C198" s="183" t="s">
        <v>262</v>
      </c>
      <c r="D198" s="183" t="s">
        <v>120</v>
      </c>
      <c r="E198" s="184" t="s">
        <v>187</v>
      </c>
      <c r="F198" s="185" t="s">
        <v>188</v>
      </c>
      <c r="G198" s="186" t="s">
        <v>189</v>
      </c>
      <c r="H198" s="187">
        <v>1</v>
      </c>
      <c r="I198" s="188"/>
      <c r="J198" s="189">
        <f>ROUND(I198*H198,2)</f>
        <v>0</v>
      </c>
      <c r="K198" s="185" t="s">
        <v>1</v>
      </c>
      <c r="L198" s="34"/>
      <c r="M198" s="190" t="s">
        <v>1</v>
      </c>
      <c r="N198" s="191" t="s">
        <v>42</v>
      </c>
      <c r="O198" s="62"/>
      <c r="P198" s="192">
        <f>O198*H198</f>
        <v>0</v>
      </c>
      <c r="Q198" s="192">
        <v>0.31108</v>
      </c>
      <c r="R198" s="192">
        <f>Q198*H198</f>
        <v>0.31108</v>
      </c>
      <c r="S198" s="192">
        <v>0</v>
      </c>
      <c r="T198" s="193">
        <f>S198*H198</f>
        <v>0</v>
      </c>
      <c r="AR198" s="194" t="s">
        <v>124</v>
      </c>
      <c r="AT198" s="194" t="s">
        <v>120</v>
      </c>
      <c r="AU198" s="194" t="s">
        <v>125</v>
      </c>
      <c r="AY198" s="13" t="s">
        <v>114</v>
      </c>
      <c r="BE198" s="195">
        <f>IF(N198="základní",J198,0)</f>
        <v>0</v>
      </c>
      <c r="BF198" s="195">
        <f>IF(N198="snížená",J198,0)</f>
        <v>0</v>
      </c>
      <c r="BG198" s="195">
        <f>IF(N198="zákl. přenesená",J198,0)</f>
        <v>0</v>
      </c>
      <c r="BH198" s="195">
        <f>IF(N198="sníž. přenesená",J198,0)</f>
        <v>0</v>
      </c>
      <c r="BI198" s="195">
        <f>IF(N198="nulová",J198,0)</f>
        <v>0</v>
      </c>
      <c r="BJ198" s="13" t="s">
        <v>21</v>
      </c>
      <c r="BK198" s="195">
        <f>ROUND(I198*H198,2)</f>
        <v>0</v>
      </c>
      <c r="BL198" s="13" t="s">
        <v>124</v>
      </c>
      <c r="BM198" s="194" t="s">
        <v>263</v>
      </c>
    </row>
    <row r="199" spans="2:47" s="1" customFormat="1" ht="18">
      <c r="B199" s="30"/>
      <c r="C199" s="31"/>
      <c r="D199" s="196" t="s">
        <v>127</v>
      </c>
      <c r="E199" s="31"/>
      <c r="F199" s="197" t="s">
        <v>188</v>
      </c>
      <c r="G199" s="31"/>
      <c r="H199" s="31"/>
      <c r="I199" s="101"/>
      <c r="J199" s="31"/>
      <c r="K199" s="31"/>
      <c r="L199" s="34"/>
      <c r="M199" s="198"/>
      <c r="N199" s="62"/>
      <c r="O199" s="62"/>
      <c r="P199" s="62"/>
      <c r="Q199" s="62"/>
      <c r="R199" s="62"/>
      <c r="S199" s="62"/>
      <c r="T199" s="63"/>
      <c r="AT199" s="13" t="s">
        <v>127</v>
      </c>
      <c r="AU199" s="13" t="s">
        <v>125</v>
      </c>
    </row>
    <row r="200" spans="2:65" s="1" customFormat="1" ht="24" customHeight="1">
      <c r="B200" s="30"/>
      <c r="C200" s="183" t="s">
        <v>264</v>
      </c>
      <c r="D200" s="183" t="s">
        <v>120</v>
      </c>
      <c r="E200" s="184" t="s">
        <v>192</v>
      </c>
      <c r="F200" s="185" t="s">
        <v>193</v>
      </c>
      <c r="G200" s="186" t="s">
        <v>189</v>
      </c>
      <c r="H200" s="187">
        <v>1</v>
      </c>
      <c r="I200" s="188"/>
      <c r="J200" s="189">
        <f>ROUND(I200*H200,2)</f>
        <v>0</v>
      </c>
      <c r="K200" s="185" t="s">
        <v>1</v>
      </c>
      <c r="L200" s="34"/>
      <c r="M200" s="190" t="s">
        <v>1</v>
      </c>
      <c r="N200" s="191" t="s">
        <v>42</v>
      </c>
      <c r="O200" s="62"/>
      <c r="P200" s="192">
        <f>O200*H200</f>
        <v>0</v>
      </c>
      <c r="Q200" s="192">
        <v>1.61679</v>
      </c>
      <c r="R200" s="192">
        <f>Q200*H200</f>
        <v>1.61679</v>
      </c>
      <c r="S200" s="192">
        <v>0</v>
      </c>
      <c r="T200" s="193">
        <f>S200*H200</f>
        <v>0</v>
      </c>
      <c r="AR200" s="194" t="s">
        <v>124</v>
      </c>
      <c r="AT200" s="194" t="s">
        <v>120</v>
      </c>
      <c r="AU200" s="194" t="s">
        <v>125</v>
      </c>
      <c r="AY200" s="13" t="s">
        <v>114</v>
      </c>
      <c r="BE200" s="195">
        <f>IF(N200="základní",J200,0)</f>
        <v>0</v>
      </c>
      <c r="BF200" s="195">
        <f>IF(N200="snížená",J200,0)</f>
        <v>0</v>
      </c>
      <c r="BG200" s="195">
        <f>IF(N200="zákl. přenesená",J200,0)</f>
        <v>0</v>
      </c>
      <c r="BH200" s="195">
        <f>IF(N200="sníž. přenesená",J200,0)</f>
        <v>0</v>
      </c>
      <c r="BI200" s="195">
        <f>IF(N200="nulová",J200,0)</f>
        <v>0</v>
      </c>
      <c r="BJ200" s="13" t="s">
        <v>21</v>
      </c>
      <c r="BK200" s="195">
        <f>ROUND(I200*H200,2)</f>
        <v>0</v>
      </c>
      <c r="BL200" s="13" t="s">
        <v>124</v>
      </c>
      <c r="BM200" s="194" t="s">
        <v>265</v>
      </c>
    </row>
    <row r="201" spans="2:47" s="1" customFormat="1" ht="18">
      <c r="B201" s="30"/>
      <c r="C201" s="31"/>
      <c r="D201" s="196" t="s">
        <v>127</v>
      </c>
      <c r="E201" s="31"/>
      <c r="F201" s="197" t="s">
        <v>193</v>
      </c>
      <c r="G201" s="31"/>
      <c r="H201" s="31"/>
      <c r="I201" s="101"/>
      <c r="J201" s="31"/>
      <c r="K201" s="31"/>
      <c r="L201" s="34"/>
      <c r="M201" s="198"/>
      <c r="N201" s="62"/>
      <c r="O201" s="62"/>
      <c r="P201" s="62"/>
      <c r="Q201" s="62"/>
      <c r="R201" s="62"/>
      <c r="S201" s="62"/>
      <c r="T201" s="63"/>
      <c r="AT201" s="13" t="s">
        <v>127</v>
      </c>
      <c r="AU201" s="13" t="s">
        <v>125</v>
      </c>
    </row>
    <row r="202" spans="2:65" s="1" customFormat="1" ht="24" customHeight="1">
      <c r="B202" s="30"/>
      <c r="C202" s="183" t="s">
        <v>266</v>
      </c>
      <c r="D202" s="183" t="s">
        <v>120</v>
      </c>
      <c r="E202" s="184" t="s">
        <v>267</v>
      </c>
      <c r="F202" s="185" t="s">
        <v>268</v>
      </c>
      <c r="G202" s="186" t="s">
        <v>123</v>
      </c>
      <c r="H202" s="187">
        <v>1</v>
      </c>
      <c r="I202" s="188"/>
      <c r="J202" s="189">
        <f>ROUND(I202*H202,2)</f>
        <v>0</v>
      </c>
      <c r="K202" s="185" t="s">
        <v>231</v>
      </c>
      <c r="L202" s="34"/>
      <c r="M202" s="190" t="s">
        <v>1</v>
      </c>
      <c r="N202" s="191" t="s">
        <v>42</v>
      </c>
      <c r="O202" s="62"/>
      <c r="P202" s="192">
        <f>O202*H202</f>
        <v>0</v>
      </c>
      <c r="Q202" s="192">
        <v>0</v>
      </c>
      <c r="R202" s="192">
        <f>Q202*H202</f>
        <v>0</v>
      </c>
      <c r="S202" s="192">
        <v>0</v>
      </c>
      <c r="T202" s="193">
        <f>S202*H202</f>
        <v>0</v>
      </c>
      <c r="AR202" s="194" t="s">
        <v>124</v>
      </c>
      <c r="AT202" s="194" t="s">
        <v>120</v>
      </c>
      <c r="AU202" s="194" t="s">
        <v>125</v>
      </c>
      <c r="AY202" s="13" t="s">
        <v>114</v>
      </c>
      <c r="BE202" s="195">
        <f>IF(N202="základní",J202,0)</f>
        <v>0</v>
      </c>
      <c r="BF202" s="195">
        <f>IF(N202="snížená",J202,0)</f>
        <v>0</v>
      </c>
      <c r="BG202" s="195">
        <f>IF(N202="zákl. přenesená",J202,0)</f>
        <v>0</v>
      </c>
      <c r="BH202" s="195">
        <f>IF(N202="sníž. přenesená",J202,0)</f>
        <v>0</v>
      </c>
      <c r="BI202" s="195">
        <f>IF(N202="nulová",J202,0)</f>
        <v>0</v>
      </c>
      <c r="BJ202" s="13" t="s">
        <v>21</v>
      </c>
      <c r="BK202" s="195">
        <f>ROUND(I202*H202,2)</f>
        <v>0</v>
      </c>
      <c r="BL202" s="13" t="s">
        <v>124</v>
      </c>
      <c r="BM202" s="194" t="s">
        <v>269</v>
      </c>
    </row>
    <row r="203" spans="2:47" s="1" customFormat="1" ht="36">
      <c r="B203" s="30"/>
      <c r="C203" s="31"/>
      <c r="D203" s="196" t="s">
        <v>127</v>
      </c>
      <c r="E203" s="31"/>
      <c r="F203" s="197" t="s">
        <v>270</v>
      </c>
      <c r="G203" s="31"/>
      <c r="H203" s="31"/>
      <c r="I203" s="101"/>
      <c r="J203" s="31"/>
      <c r="K203" s="31"/>
      <c r="L203" s="34"/>
      <c r="M203" s="198"/>
      <c r="N203" s="62"/>
      <c r="O203" s="62"/>
      <c r="P203" s="62"/>
      <c r="Q203" s="62"/>
      <c r="R203" s="62"/>
      <c r="S203" s="62"/>
      <c r="T203" s="63"/>
      <c r="AT203" s="13" t="s">
        <v>127</v>
      </c>
      <c r="AU203" s="13" t="s">
        <v>125</v>
      </c>
    </row>
    <row r="204" spans="2:65" s="1" customFormat="1" ht="24" customHeight="1">
      <c r="B204" s="30"/>
      <c r="C204" s="183" t="s">
        <v>271</v>
      </c>
      <c r="D204" s="183" t="s">
        <v>120</v>
      </c>
      <c r="E204" s="184" t="s">
        <v>196</v>
      </c>
      <c r="F204" s="185" t="s">
        <v>197</v>
      </c>
      <c r="G204" s="186" t="s">
        <v>123</v>
      </c>
      <c r="H204" s="187">
        <v>1</v>
      </c>
      <c r="I204" s="188"/>
      <c r="J204" s="189">
        <f>ROUND(I204*H204,2)</f>
        <v>0</v>
      </c>
      <c r="K204" s="185" t="s">
        <v>1</v>
      </c>
      <c r="L204" s="34"/>
      <c r="M204" s="190" t="s">
        <v>1</v>
      </c>
      <c r="N204" s="191" t="s">
        <v>42</v>
      </c>
      <c r="O204" s="62"/>
      <c r="P204" s="192">
        <f>O204*H204</f>
        <v>0</v>
      </c>
      <c r="Q204" s="192">
        <v>0.00071</v>
      </c>
      <c r="R204" s="192">
        <f>Q204*H204</f>
        <v>0.00071</v>
      </c>
      <c r="S204" s="192">
        <v>0</v>
      </c>
      <c r="T204" s="193">
        <f>S204*H204</f>
        <v>0</v>
      </c>
      <c r="AR204" s="194" t="s">
        <v>124</v>
      </c>
      <c r="AT204" s="194" t="s">
        <v>120</v>
      </c>
      <c r="AU204" s="194" t="s">
        <v>125</v>
      </c>
      <c r="AY204" s="13" t="s">
        <v>114</v>
      </c>
      <c r="BE204" s="195">
        <f>IF(N204="základní",J204,0)</f>
        <v>0</v>
      </c>
      <c r="BF204" s="195">
        <f>IF(N204="snížená",J204,0)</f>
        <v>0</v>
      </c>
      <c r="BG204" s="195">
        <f>IF(N204="zákl. přenesená",J204,0)</f>
        <v>0</v>
      </c>
      <c r="BH204" s="195">
        <f>IF(N204="sníž. přenesená",J204,0)</f>
        <v>0</v>
      </c>
      <c r="BI204" s="195">
        <f>IF(N204="nulová",J204,0)</f>
        <v>0</v>
      </c>
      <c r="BJ204" s="13" t="s">
        <v>21</v>
      </c>
      <c r="BK204" s="195">
        <f>ROUND(I204*H204,2)</f>
        <v>0</v>
      </c>
      <c r="BL204" s="13" t="s">
        <v>124</v>
      </c>
      <c r="BM204" s="194" t="s">
        <v>272</v>
      </c>
    </row>
    <row r="205" spans="2:47" s="1" customFormat="1" ht="12">
      <c r="B205" s="30"/>
      <c r="C205" s="31"/>
      <c r="D205" s="196" t="s">
        <v>127</v>
      </c>
      <c r="E205" s="31"/>
      <c r="F205" s="197" t="s">
        <v>197</v>
      </c>
      <c r="G205" s="31"/>
      <c r="H205" s="31"/>
      <c r="I205" s="101"/>
      <c r="J205" s="31"/>
      <c r="K205" s="31"/>
      <c r="L205" s="34"/>
      <c r="M205" s="198"/>
      <c r="N205" s="62"/>
      <c r="O205" s="62"/>
      <c r="P205" s="62"/>
      <c r="Q205" s="62"/>
      <c r="R205" s="62"/>
      <c r="S205" s="62"/>
      <c r="T205" s="63"/>
      <c r="AT205" s="13" t="s">
        <v>127</v>
      </c>
      <c r="AU205" s="13" t="s">
        <v>125</v>
      </c>
    </row>
    <row r="206" spans="2:65" s="1" customFormat="1" ht="24" customHeight="1">
      <c r="B206" s="30"/>
      <c r="C206" s="183" t="s">
        <v>273</v>
      </c>
      <c r="D206" s="183" t="s">
        <v>120</v>
      </c>
      <c r="E206" s="184" t="s">
        <v>274</v>
      </c>
      <c r="F206" s="185" t="s">
        <v>275</v>
      </c>
      <c r="G206" s="186" t="s">
        <v>138</v>
      </c>
      <c r="H206" s="187">
        <v>1</v>
      </c>
      <c r="I206" s="188"/>
      <c r="J206" s="189">
        <f>ROUND(I206*H206,2)</f>
        <v>0</v>
      </c>
      <c r="K206" s="185" t="s">
        <v>1</v>
      </c>
      <c r="L206" s="34"/>
      <c r="M206" s="190" t="s">
        <v>1</v>
      </c>
      <c r="N206" s="191" t="s">
        <v>42</v>
      </c>
      <c r="O206" s="62"/>
      <c r="P206" s="192">
        <f>O206*H206</f>
        <v>0</v>
      </c>
      <c r="Q206" s="192">
        <v>0.00046</v>
      </c>
      <c r="R206" s="192">
        <f>Q206*H206</f>
        <v>0.00046</v>
      </c>
      <c r="S206" s="192">
        <v>0</v>
      </c>
      <c r="T206" s="193">
        <f>S206*H206</f>
        <v>0</v>
      </c>
      <c r="AR206" s="194" t="s">
        <v>124</v>
      </c>
      <c r="AT206" s="194" t="s">
        <v>120</v>
      </c>
      <c r="AU206" s="194" t="s">
        <v>125</v>
      </c>
      <c r="AY206" s="13" t="s">
        <v>114</v>
      </c>
      <c r="BE206" s="195">
        <f>IF(N206="základní",J206,0)</f>
        <v>0</v>
      </c>
      <c r="BF206" s="195">
        <f>IF(N206="snížená",J206,0)</f>
        <v>0</v>
      </c>
      <c r="BG206" s="195">
        <f>IF(N206="zákl. přenesená",J206,0)</f>
        <v>0</v>
      </c>
      <c r="BH206" s="195">
        <f>IF(N206="sníž. přenesená",J206,0)</f>
        <v>0</v>
      </c>
      <c r="BI206" s="195">
        <f>IF(N206="nulová",J206,0)</f>
        <v>0</v>
      </c>
      <c r="BJ206" s="13" t="s">
        <v>21</v>
      </c>
      <c r="BK206" s="195">
        <f>ROUND(I206*H206,2)</f>
        <v>0</v>
      </c>
      <c r="BL206" s="13" t="s">
        <v>124</v>
      </c>
      <c r="BM206" s="194" t="s">
        <v>276</v>
      </c>
    </row>
    <row r="207" spans="2:47" s="1" customFormat="1" ht="18">
      <c r="B207" s="30"/>
      <c r="C207" s="31"/>
      <c r="D207" s="196" t="s">
        <v>127</v>
      </c>
      <c r="E207" s="31"/>
      <c r="F207" s="197" t="s">
        <v>277</v>
      </c>
      <c r="G207" s="31"/>
      <c r="H207" s="31"/>
      <c r="I207" s="101"/>
      <c r="J207" s="31"/>
      <c r="K207" s="31"/>
      <c r="L207" s="34"/>
      <c r="M207" s="198"/>
      <c r="N207" s="62"/>
      <c r="O207" s="62"/>
      <c r="P207" s="62"/>
      <c r="Q207" s="62"/>
      <c r="R207" s="62"/>
      <c r="S207" s="62"/>
      <c r="T207" s="63"/>
      <c r="AT207" s="13" t="s">
        <v>127</v>
      </c>
      <c r="AU207" s="13" t="s">
        <v>125</v>
      </c>
    </row>
    <row r="208" spans="2:65" s="1" customFormat="1" ht="24" customHeight="1">
      <c r="B208" s="30"/>
      <c r="C208" s="183" t="s">
        <v>278</v>
      </c>
      <c r="D208" s="183" t="s">
        <v>120</v>
      </c>
      <c r="E208" s="184" t="s">
        <v>200</v>
      </c>
      <c r="F208" s="185" t="s">
        <v>201</v>
      </c>
      <c r="G208" s="186" t="s">
        <v>138</v>
      </c>
      <c r="H208" s="187">
        <v>1</v>
      </c>
      <c r="I208" s="188"/>
      <c r="J208" s="189">
        <f>ROUND(I208*H208,2)</f>
        <v>0</v>
      </c>
      <c r="K208" s="185" t="s">
        <v>1</v>
      </c>
      <c r="L208" s="34"/>
      <c r="M208" s="190" t="s">
        <v>1</v>
      </c>
      <c r="N208" s="191" t="s">
        <v>42</v>
      </c>
      <c r="O208" s="62"/>
      <c r="P208" s="192">
        <f>O208*H208</f>
        <v>0</v>
      </c>
      <c r="Q208" s="192">
        <v>9E-05</v>
      </c>
      <c r="R208" s="192">
        <f>Q208*H208</f>
        <v>9E-05</v>
      </c>
      <c r="S208" s="192">
        <v>0</v>
      </c>
      <c r="T208" s="193">
        <f>S208*H208</f>
        <v>0</v>
      </c>
      <c r="AR208" s="194" t="s">
        <v>124</v>
      </c>
      <c r="AT208" s="194" t="s">
        <v>120</v>
      </c>
      <c r="AU208" s="194" t="s">
        <v>125</v>
      </c>
      <c r="AY208" s="13" t="s">
        <v>114</v>
      </c>
      <c r="BE208" s="195">
        <f>IF(N208="základní",J208,0)</f>
        <v>0</v>
      </c>
      <c r="BF208" s="195">
        <f>IF(N208="snížená",J208,0)</f>
        <v>0</v>
      </c>
      <c r="BG208" s="195">
        <f>IF(N208="zákl. přenesená",J208,0)</f>
        <v>0</v>
      </c>
      <c r="BH208" s="195">
        <f>IF(N208="sníž. přenesená",J208,0)</f>
        <v>0</v>
      </c>
      <c r="BI208" s="195">
        <f>IF(N208="nulová",J208,0)</f>
        <v>0</v>
      </c>
      <c r="BJ208" s="13" t="s">
        <v>21</v>
      </c>
      <c r="BK208" s="195">
        <f>ROUND(I208*H208,2)</f>
        <v>0</v>
      </c>
      <c r="BL208" s="13" t="s">
        <v>124</v>
      </c>
      <c r="BM208" s="194" t="s">
        <v>279</v>
      </c>
    </row>
    <row r="209" spans="2:47" s="1" customFormat="1" ht="27">
      <c r="B209" s="30"/>
      <c r="C209" s="31"/>
      <c r="D209" s="196" t="s">
        <v>127</v>
      </c>
      <c r="E209" s="31"/>
      <c r="F209" s="197" t="s">
        <v>203</v>
      </c>
      <c r="G209" s="31"/>
      <c r="H209" s="31"/>
      <c r="I209" s="101"/>
      <c r="J209" s="31"/>
      <c r="K209" s="31"/>
      <c r="L209" s="34"/>
      <c r="M209" s="198"/>
      <c r="N209" s="62"/>
      <c r="O209" s="62"/>
      <c r="P209" s="62"/>
      <c r="Q209" s="62"/>
      <c r="R209" s="62"/>
      <c r="S209" s="62"/>
      <c r="T209" s="63"/>
      <c r="AT209" s="13" t="s">
        <v>127</v>
      </c>
      <c r="AU209" s="13" t="s">
        <v>125</v>
      </c>
    </row>
    <row r="210" spans="2:65" s="1" customFormat="1" ht="24" customHeight="1">
      <c r="B210" s="30"/>
      <c r="C210" s="183" t="s">
        <v>280</v>
      </c>
      <c r="D210" s="183" t="s">
        <v>120</v>
      </c>
      <c r="E210" s="184" t="s">
        <v>205</v>
      </c>
      <c r="F210" s="185" t="s">
        <v>206</v>
      </c>
      <c r="G210" s="186" t="s">
        <v>123</v>
      </c>
      <c r="H210" s="187">
        <v>1</v>
      </c>
      <c r="I210" s="188"/>
      <c r="J210" s="189">
        <f>ROUND(I210*H210,2)</f>
        <v>0</v>
      </c>
      <c r="K210" s="185" t="s">
        <v>1</v>
      </c>
      <c r="L210" s="34"/>
      <c r="M210" s="190" t="s">
        <v>1</v>
      </c>
      <c r="N210" s="191" t="s">
        <v>42</v>
      </c>
      <c r="O210" s="62"/>
      <c r="P210" s="192">
        <f>O210*H210</f>
        <v>0</v>
      </c>
      <c r="Q210" s="192">
        <v>0.10434</v>
      </c>
      <c r="R210" s="192">
        <f>Q210*H210</f>
        <v>0.10434</v>
      </c>
      <c r="S210" s="192">
        <v>0</v>
      </c>
      <c r="T210" s="193">
        <f>S210*H210</f>
        <v>0</v>
      </c>
      <c r="AR210" s="194" t="s">
        <v>124</v>
      </c>
      <c r="AT210" s="194" t="s">
        <v>120</v>
      </c>
      <c r="AU210" s="194" t="s">
        <v>125</v>
      </c>
      <c r="AY210" s="13" t="s">
        <v>114</v>
      </c>
      <c r="BE210" s="195">
        <f>IF(N210="základní",J210,0)</f>
        <v>0</v>
      </c>
      <c r="BF210" s="195">
        <f>IF(N210="snížená",J210,0)</f>
        <v>0</v>
      </c>
      <c r="BG210" s="195">
        <f>IF(N210="zákl. přenesená",J210,0)</f>
        <v>0</v>
      </c>
      <c r="BH210" s="195">
        <f>IF(N210="sníž. přenesená",J210,0)</f>
        <v>0</v>
      </c>
      <c r="BI210" s="195">
        <f>IF(N210="nulová",J210,0)</f>
        <v>0</v>
      </c>
      <c r="BJ210" s="13" t="s">
        <v>21</v>
      </c>
      <c r="BK210" s="195">
        <f>ROUND(I210*H210,2)</f>
        <v>0</v>
      </c>
      <c r="BL210" s="13" t="s">
        <v>124</v>
      </c>
      <c r="BM210" s="194" t="s">
        <v>281</v>
      </c>
    </row>
    <row r="211" spans="2:47" s="1" customFormat="1" ht="18">
      <c r="B211" s="30"/>
      <c r="C211" s="31"/>
      <c r="D211" s="196" t="s">
        <v>127</v>
      </c>
      <c r="E211" s="31"/>
      <c r="F211" s="197" t="s">
        <v>206</v>
      </c>
      <c r="G211" s="31"/>
      <c r="H211" s="31"/>
      <c r="I211" s="101"/>
      <c r="J211" s="31"/>
      <c r="K211" s="31"/>
      <c r="L211" s="34"/>
      <c r="M211" s="198"/>
      <c r="N211" s="62"/>
      <c r="O211" s="62"/>
      <c r="P211" s="62"/>
      <c r="Q211" s="62"/>
      <c r="R211" s="62"/>
      <c r="S211" s="62"/>
      <c r="T211" s="63"/>
      <c r="AT211" s="13" t="s">
        <v>127</v>
      </c>
      <c r="AU211" s="13" t="s">
        <v>125</v>
      </c>
    </row>
    <row r="212" spans="2:65" s="1" customFormat="1" ht="24" customHeight="1">
      <c r="B212" s="30"/>
      <c r="C212" s="183" t="s">
        <v>282</v>
      </c>
      <c r="D212" s="183" t="s">
        <v>120</v>
      </c>
      <c r="E212" s="184" t="s">
        <v>283</v>
      </c>
      <c r="F212" s="185" t="s">
        <v>284</v>
      </c>
      <c r="G212" s="186" t="s">
        <v>123</v>
      </c>
      <c r="H212" s="187">
        <v>1</v>
      </c>
      <c r="I212" s="188"/>
      <c r="J212" s="189">
        <f>ROUND(I212*H212,2)</f>
        <v>0</v>
      </c>
      <c r="K212" s="185" t="s">
        <v>231</v>
      </c>
      <c r="L212" s="34"/>
      <c r="M212" s="190" t="s">
        <v>1</v>
      </c>
      <c r="N212" s="191" t="s">
        <v>42</v>
      </c>
      <c r="O212" s="62"/>
      <c r="P212" s="192">
        <f>O212*H212</f>
        <v>0</v>
      </c>
      <c r="Q212" s="192">
        <v>0</v>
      </c>
      <c r="R212" s="192">
        <f>Q212*H212</f>
        <v>0</v>
      </c>
      <c r="S212" s="192">
        <v>0</v>
      </c>
      <c r="T212" s="193">
        <f>S212*H212</f>
        <v>0</v>
      </c>
      <c r="AR212" s="194" t="s">
        <v>124</v>
      </c>
      <c r="AT212" s="194" t="s">
        <v>120</v>
      </c>
      <c r="AU212" s="194" t="s">
        <v>125</v>
      </c>
      <c r="AY212" s="13" t="s">
        <v>114</v>
      </c>
      <c r="BE212" s="195">
        <f>IF(N212="základní",J212,0)</f>
        <v>0</v>
      </c>
      <c r="BF212" s="195">
        <f>IF(N212="snížená",J212,0)</f>
        <v>0</v>
      </c>
      <c r="BG212" s="195">
        <f>IF(N212="zákl. přenesená",J212,0)</f>
        <v>0</v>
      </c>
      <c r="BH212" s="195">
        <f>IF(N212="sníž. přenesená",J212,0)</f>
        <v>0</v>
      </c>
      <c r="BI212" s="195">
        <f>IF(N212="nulová",J212,0)</f>
        <v>0</v>
      </c>
      <c r="BJ212" s="13" t="s">
        <v>21</v>
      </c>
      <c r="BK212" s="195">
        <f>ROUND(I212*H212,2)</f>
        <v>0</v>
      </c>
      <c r="BL212" s="13" t="s">
        <v>124</v>
      </c>
      <c r="BM212" s="194" t="s">
        <v>285</v>
      </c>
    </row>
    <row r="213" spans="2:47" s="1" customFormat="1" ht="27">
      <c r="B213" s="30"/>
      <c r="C213" s="31"/>
      <c r="D213" s="196" t="s">
        <v>127</v>
      </c>
      <c r="E213" s="31"/>
      <c r="F213" s="197" t="s">
        <v>286</v>
      </c>
      <c r="G213" s="31"/>
      <c r="H213" s="31"/>
      <c r="I213" s="101"/>
      <c r="J213" s="31"/>
      <c r="K213" s="31"/>
      <c r="L213" s="34"/>
      <c r="M213" s="198"/>
      <c r="N213" s="62"/>
      <c r="O213" s="62"/>
      <c r="P213" s="62"/>
      <c r="Q213" s="62"/>
      <c r="R213" s="62"/>
      <c r="S213" s="62"/>
      <c r="T213" s="63"/>
      <c r="AT213" s="13" t="s">
        <v>127</v>
      </c>
      <c r="AU213" s="13" t="s">
        <v>125</v>
      </c>
    </row>
    <row r="214" spans="2:65" s="1" customFormat="1" ht="24" customHeight="1">
      <c r="B214" s="30"/>
      <c r="C214" s="183" t="s">
        <v>287</v>
      </c>
      <c r="D214" s="183" t="s">
        <v>120</v>
      </c>
      <c r="E214" s="184" t="s">
        <v>211</v>
      </c>
      <c r="F214" s="185" t="s">
        <v>212</v>
      </c>
      <c r="G214" s="186" t="s">
        <v>123</v>
      </c>
      <c r="H214" s="187">
        <v>1</v>
      </c>
      <c r="I214" s="188"/>
      <c r="J214" s="189">
        <f>ROUND(I214*H214,2)</f>
        <v>0</v>
      </c>
      <c r="K214" s="185" t="s">
        <v>1</v>
      </c>
      <c r="L214" s="34"/>
      <c r="M214" s="190" t="s">
        <v>1</v>
      </c>
      <c r="N214" s="191" t="s">
        <v>42</v>
      </c>
      <c r="O214" s="62"/>
      <c r="P214" s="192">
        <f>O214*H214</f>
        <v>0</v>
      </c>
      <c r="Q214" s="192">
        <v>0</v>
      </c>
      <c r="R214" s="192">
        <f>Q214*H214</f>
        <v>0</v>
      </c>
      <c r="S214" s="192">
        <v>0</v>
      </c>
      <c r="T214" s="193">
        <f>S214*H214</f>
        <v>0</v>
      </c>
      <c r="AR214" s="194" t="s">
        <v>124</v>
      </c>
      <c r="AT214" s="194" t="s">
        <v>120</v>
      </c>
      <c r="AU214" s="194" t="s">
        <v>125</v>
      </c>
      <c r="AY214" s="13" t="s">
        <v>114</v>
      </c>
      <c r="BE214" s="195">
        <f>IF(N214="základní",J214,0)</f>
        <v>0</v>
      </c>
      <c r="BF214" s="195">
        <f>IF(N214="snížená",J214,0)</f>
        <v>0</v>
      </c>
      <c r="BG214" s="195">
        <f>IF(N214="zákl. přenesená",J214,0)</f>
        <v>0</v>
      </c>
      <c r="BH214" s="195">
        <f>IF(N214="sníž. přenesená",J214,0)</f>
        <v>0</v>
      </c>
      <c r="BI214" s="195">
        <f>IF(N214="nulová",J214,0)</f>
        <v>0</v>
      </c>
      <c r="BJ214" s="13" t="s">
        <v>21</v>
      </c>
      <c r="BK214" s="195">
        <f>ROUND(I214*H214,2)</f>
        <v>0</v>
      </c>
      <c r="BL214" s="13" t="s">
        <v>124</v>
      </c>
      <c r="BM214" s="194" t="s">
        <v>288</v>
      </c>
    </row>
    <row r="215" spans="2:47" s="1" customFormat="1" ht="18">
      <c r="B215" s="30"/>
      <c r="C215" s="31"/>
      <c r="D215" s="196" t="s">
        <v>127</v>
      </c>
      <c r="E215" s="31"/>
      <c r="F215" s="197" t="s">
        <v>212</v>
      </c>
      <c r="G215" s="31"/>
      <c r="H215" s="31"/>
      <c r="I215" s="101"/>
      <c r="J215" s="31"/>
      <c r="K215" s="31"/>
      <c r="L215" s="34"/>
      <c r="M215" s="198"/>
      <c r="N215" s="62"/>
      <c r="O215" s="62"/>
      <c r="P215" s="62"/>
      <c r="Q215" s="62"/>
      <c r="R215" s="62"/>
      <c r="S215" s="62"/>
      <c r="T215" s="63"/>
      <c r="AT215" s="13" t="s">
        <v>127</v>
      </c>
      <c r="AU215" s="13" t="s">
        <v>125</v>
      </c>
    </row>
    <row r="216" spans="2:65" s="1" customFormat="1" ht="24" customHeight="1">
      <c r="B216" s="30"/>
      <c r="C216" s="183" t="s">
        <v>289</v>
      </c>
      <c r="D216" s="183" t="s">
        <v>120</v>
      </c>
      <c r="E216" s="184" t="s">
        <v>290</v>
      </c>
      <c r="F216" s="185" t="s">
        <v>291</v>
      </c>
      <c r="G216" s="186" t="s">
        <v>123</v>
      </c>
      <c r="H216" s="187">
        <v>1</v>
      </c>
      <c r="I216" s="188"/>
      <c r="J216" s="189">
        <f>ROUND(I216*H216,2)</f>
        <v>0</v>
      </c>
      <c r="K216" s="185" t="s">
        <v>1</v>
      </c>
      <c r="L216" s="34"/>
      <c r="M216" s="190" t="s">
        <v>1</v>
      </c>
      <c r="N216" s="191" t="s">
        <v>42</v>
      </c>
      <c r="O216" s="62"/>
      <c r="P216" s="192">
        <f>O216*H216</f>
        <v>0</v>
      </c>
      <c r="Q216" s="192">
        <v>0</v>
      </c>
      <c r="R216" s="192">
        <f>Q216*H216</f>
        <v>0</v>
      </c>
      <c r="S216" s="192">
        <v>0</v>
      </c>
      <c r="T216" s="193">
        <f>S216*H216</f>
        <v>0</v>
      </c>
      <c r="AR216" s="194" t="s">
        <v>124</v>
      </c>
      <c r="AT216" s="194" t="s">
        <v>120</v>
      </c>
      <c r="AU216" s="194" t="s">
        <v>125</v>
      </c>
      <c r="AY216" s="13" t="s">
        <v>114</v>
      </c>
      <c r="BE216" s="195">
        <f>IF(N216="základní",J216,0)</f>
        <v>0</v>
      </c>
      <c r="BF216" s="195">
        <f>IF(N216="snížená",J216,0)</f>
        <v>0</v>
      </c>
      <c r="BG216" s="195">
        <f>IF(N216="zákl. přenesená",J216,0)</f>
        <v>0</v>
      </c>
      <c r="BH216" s="195">
        <f>IF(N216="sníž. přenesená",J216,0)</f>
        <v>0</v>
      </c>
      <c r="BI216" s="195">
        <f>IF(N216="nulová",J216,0)</f>
        <v>0</v>
      </c>
      <c r="BJ216" s="13" t="s">
        <v>21</v>
      </c>
      <c r="BK216" s="195">
        <f>ROUND(I216*H216,2)</f>
        <v>0</v>
      </c>
      <c r="BL216" s="13" t="s">
        <v>124</v>
      </c>
      <c r="BM216" s="194" t="s">
        <v>292</v>
      </c>
    </row>
    <row r="217" spans="2:47" s="1" customFormat="1" ht="18">
      <c r="B217" s="30"/>
      <c r="C217" s="31"/>
      <c r="D217" s="196" t="s">
        <v>127</v>
      </c>
      <c r="E217" s="31"/>
      <c r="F217" s="197" t="s">
        <v>291</v>
      </c>
      <c r="G217" s="31"/>
      <c r="H217" s="31"/>
      <c r="I217" s="101"/>
      <c r="J217" s="31"/>
      <c r="K217" s="31"/>
      <c r="L217" s="34"/>
      <c r="M217" s="198"/>
      <c r="N217" s="62"/>
      <c r="O217" s="62"/>
      <c r="P217" s="62"/>
      <c r="Q217" s="62"/>
      <c r="R217" s="62"/>
      <c r="S217" s="62"/>
      <c r="T217" s="63"/>
      <c r="AT217" s="13" t="s">
        <v>127</v>
      </c>
      <c r="AU217" s="13" t="s">
        <v>125</v>
      </c>
    </row>
    <row r="218" spans="2:65" s="1" customFormat="1" ht="24" customHeight="1">
      <c r="B218" s="30"/>
      <c r="C218" s="183" t="s">
        <v>293</v>
      </c>
      <c r="D218" s="183" t="s">
        <v>120</v>
      </c>
      <c r="E218" s="184" t="s">
        <v>294</v>
      </c>
      <c r="F218" s="185" t="s">
        <v>295</v>
      </c>
      <c r="G218" s="186" t="s">
        <v>123</v>
      </c>
      <c r="H218" s="187">
        <v>1</v>
      </c>
      <c r="I218" s="188"/>
      <c r="J218" s="189">
        <f>ROUND(I218*H218,2)</f>
        <v>0</v>
      </c>
      <c r="K218" s="185" t="s">
        <v>1</v>
      </c>
      <c r="L218" s="34"/>
      <c r="M218" s="190" t="s">
        <v>1</v>
      </c>
      <c r="N218" s="191" t="s">
        <v>42</v>
      </c>
      <c r="O218" s="62"/>
      <c r="P218" s="192">
        <f>O218*H218</f>
        <v>0</v>
      </c>
      <c r="Q218" s="192">
        <v>0</v>
      </c>
      <c r="R218" s="192">
        <f>Q218*H218</f>
        <v>0</v>
      </c>
      <c r="S218" s="192">
        <v>0</v>
      </c>
      <c r="T218" s="193">
        <f>S218*H218</f>
        <v>0</v>
      </c>
      <c r="AR218" s="194" t="s">
        <v>124</v>
      </c>
      <c r="AT218" s="194" t="s">
        <v>120</v>
      </c>
      <c r="AU218" s="194" t="s">
        <v>125</v>
      </c>
      <c r="AY218" s="13" t="s">
        <v>114</v>
      </c>
      <c r="BE218" s="195">
        <f>IF(N218="základní",J218,0)</f>
        <v>0</v>
      </c>
      <c r="BF218" s="195">
        <f>IF(N218="snížená",J218,0)</f>
        <v>0</v>
      </c>
      <c r="BG218" s="195">
        <f>IF(N218="zákl. přenesená",J218,0)</f>
        <v>0</v>
      </c>
      <c r="BH218" s="195">
        <f>IF(N218="sníž. přenesená",J218,0)</f>
        <v>0</v>
      </c>
      <c r="BI218" s="195">
        <f>IF(N218="nulová",J218,0)</f>
        <v>0</v>
      </c>
      <c r="BJ218" s="13" t="s">
        <v>21</v>
      </c>
      <c r="BK218" s="195">
        <f>ROUND(I218*H218,2)</f>
        <v>0</v>
      </c>
      <c r="BL218" s="13" t="s">
        <v>124</v>
      </c>
      <c r="BM218" s="194" t="s">
        <v>296</v>
      </c>
    </row>
    <row r="219" spans="2:47" s="1" customFormat="1" ht="18">
      <c r="B219" s="30"/>
      <c r="C219" s="31"/>
      <c r="D219" s="196" t="s">
        <v>127</v>
      </c>
      <c r="E219" s="31"/>
      <c r="F219" s="197" t="s">
        <v>295</v>
      </c>
      <c r="G219" s="31"/>
      <c r="H219" s="31"/>
      <c r="I219" s="101"/>
      <c r="J219" s="31"/>
      <c r="K219" s="31"/>
      <c r="L219" s="34"/>
      <c r="M219" s="198"/>
      <c r="N219" s="62"/>
      <c r="O219" s="62"/>
      <c r="P219" s="62"/>
      <c r="Q219" s="62"/>
      <c r="R219" s="62"/>
      <c r="S219" s="62"/>
      <c r="T219" s="63"/>
      <c r="AT219" s="13" t="s">
        <v>127</v>
      </c>
      <c r="AU219" s="13" t="s">
        <v>125</v>
      </c>
    </row>
    <row r="220" spans="2:65" s="1" customFormat="1" ht="16.5" customHeight="1">
      <c r="B220" s="30"/>
      <c r="C220" s="183" t="s">
        <v>297</v>
      </c>
      <c r="D220" s="183" t="s">
        <v>120</v>
      </c>
      <c r="E220" s="184" t="s">
        <v>298</v>
      </c>
      <c r="F220" s="185" t="s">
        <v>299</v>
      </c>
      <c r="G220" s="186" t="s">
        <v>138</v>
      </c>
      <c r="H220" s="187">
        <v>1</v>
      </c>
      <c r="I220" s="188"/>
      <c r="J220" s="189">
        <f>ROUND(I220*H220,2)</f>
        <v>0</v>
      </c>
      <c r="K220" s="185" t="s">
        <v>1</v>
      </c>
      <c r="L220" s="34"/>
      <c r="M220" s="190" t="s">
        <v>1</v>
      </c>
      <c r="N220" s="191" t="s">
        <v>42</v>
      </c>
      <c r="O220" s="62"/>
      <c r="P220" s="192">
        <f>O220*H220</f>
        <v>0</v>
      </c>
      <c r="Q220" s="192">
        <v>0</v>
      </c>
      <c r="R220" s="192">
        <f>Q220*H220</f>
        <v>0</v>
      </c>
      <c r="S220" s="192">
        <v>0.29</v>
      </c>
      <c r="T220" s="193">
        <f>S220*H220</f>
        <v>0.29</v>
      </c>
      <c r="AR220" s="194" t="s">
        <v>124</v>
      </c>
      <c r="AT220" s="194" t="s">
        <v>120</v>
      </c>
      <c r="AU220" s="194" t="s">
        <v>125</v>
      </c>
      <c r="AY220" s="13" t="s">
        <v>114</v>
      </c>
      <c r="BE220" s="195">
        <f>IF(N220="základní",J220,0)</f>
        <v>0</v>
      </c>
      <c r="BF220" s="195">
        <f>IF(N220="snížená",J220,0)</f>
        <v>0</v>
      </c>
      <c r="BG220" s="195">
        <f>IF(N220="zákl. přenesená",J220,0)</f>
        <v>0</v>
      </c>
      <c r="BH220" s="195">
        <f>IF(N220="sníž. přenesená",J220,0)</f>
        <v>0</v>
      </c>
      <c r="BI220" s="195">
        <f>IF(N220="nulová",J220,0)</f>
        <v>0</v>
      </c>
      <c r="BJ220" s="13" t="s">
        <v>21</v>
      </c>
      <c r="BK220" s="195">
        <f>ROUND(I220*H220,2)</f>
        <v>0</v>
      </c>
      <c r="BL220" s="13" t="s">
        <v>124</v>
      </c>
      <c r="BM220" s="194" t="s">
        <v>300</v>
      </c>
    </row>
    <row r="221" spans="2:47" s="1" customFormat="1" ht="12">
      <c r="B221" s="30"/>
      <c r="C221" s="31"/>
      <c r="D221" s="196" t="s">
        <v>127</v>
      </c>
      <c r="E221" s="31"/>
      <c r="F221" s="197" t="s">
        <v>299</v>
      </c>
      <c r="G221" s="31"/>
      <c r="H221" s="31"/>
      <c r="I221" s="101"/>
      <c r="J221" s="31"/>
      <c r="K221" s="31"/>
      <c r="L221" s="34"/>
      <c r="M221" s="198"/>
      <c r="N221" s="62"/>
      <c r="O221" s="62"/>
      <c r="P221" s="62"/>
      <c r="Q221" s="62"/>
      <c r="R221" s="62"/>
      <c r="S221" s="62"/>
      <c r="T221" s="63"/>
      <c r="AT221" s="13" t="s">
        <v>127</v>
      </c>
      <c r="AU221" s="13" t="s">
        <v>125</v>
      </c>
    </row>
    <row r="222" spans="2:65" s="1" customFormat="1" ht="16.5" customHeight="1">
      <c r="B222" s="30"/>
      <c r="C222" s="183" t="s">
        <v>301</v>
      </c>
      <c r="D222" s="183" t="s">
        <v>120</v>
      </c>
      <c r="E222" s="184" t="s">
        <v>302</v>
      </c>
      <c r="F222" s="185" t="s">
        <v>303</v>
      </c>
      <c r="G222" s="186" t="s">
        <v>138</v>
      </c>
      <c r="H222" s="187">
        <v>1</v>
      </c>
      <c r="I222" s="188"/>
      <c r="J222" s="189">
        <f>ROUND(I222*H222,2)</f>
        <v>0</v>
      </c>
      <c r="K222" s="185" t="s">
        <v>231</v>
      </c>
      <c r="L222" s="34"/>
      <c r="M222" s="190" t="s">
        <v>1</v>
      </c>
      <c r="N222" s="191" t="s">
        <v>42</v>
      </c>
      <c r="O222" s="62"/>
      <c r="P222" s="192">
        <f>O222*H222</f>
        <v>0</v>
      </c>
      <c r="Q222" s="192">
        <v>0</v>
      </c>
      <c r="R222" s="192">
        <f>Q222*H222</f>
        <v>0</v>
      </c>
      <c r="S222" s="192">
        <v>0</v>
      </c>
      <c r="T222" s="193">
        <f>S222*H222</f>
        <v>0</v>
      </c>
      <c r="AR222" s="194" t="s">
        <v>124</v>
      </c>
      <c r="AT222" s="194" t="s">
        <v>120</v>
      </c>
      <c r="AU222" s="194" t="s">
        <v>125</v>
      </c>
      <c r="AY222" s="13" t="s">
        <v>114</v>
      </c>
      <c r="BE222" s="195">
        <f>IF(N222="základní",J222,0)</f>
        <v>0</v>
      </c>
      <c r="BF222" s="195">
        <f>IF(N222="snížená",J222,0)</f>
        <v>0</v>
      </c>
      <c r="BG222" s="195">
        <f>IF(N222="zákl. přenesená",J222,0)</f>
        <v>0</v>
      </c>
      <c r="BH222" s="195">
        <f>IF(N222="sníž. přenesená",J222,0)</f>
        <v>0</v>
      </c>
      <c r="BI222" s="195">
        <f>IF(N222="nulová",J222,0)</f>
        <v>0</v>
      </c>
      <c r="BJ222" s="13" t="s">
        <v>21</v>
      </c>
      <c r="BK222" s="195">
        <f>ROUND(I222*H222,2)</f>
        <v>0</v>
      </c>
      <c r="BL222" s="13" t="s">
        <v>124</v>
      </c>
      <c r="BM222" s="194" t="s">
        <v>304</v>
      </c>
    </row>
    <row r="223" spans="2:47" s="1" customFormat="1" ht="36">
      <c r="B223" s="30"/>
      <c r="C223" s="31"/>
      <c r="D223" s="196" t="s">
        <v>127</v>
      </c>
      <c r="E223" s="31"/>
      <c r="F223" s="197" t="s">
        <v>305</v>
      </c>
      <c r="G223" s="31"/>
      <c r="H223" s="31"/>
      <c r="I223" s="101"/>
      <c r="J223" s="31"/>
      <c r="K223" s="31"/>
      <c r="L223" s="34"/>
      <c r="M223" s="198"/>
      <c r="N223" s="62"/>
      <c r="O223" s="62"/>
      <c r="P223" s="62"/>
      <c r="Q223" s="62"/>
      <c r="R223" s="62"/>
      <c r="S223" s="62"/>
      <c r="T223" s="63"/>
      <c r="AT223" s="13" t="s">
        <v>127</v>
      </c>
      <c r="AU223" s="13" t="s">
        <v>125</v>
      </c>
    </row>
    <row r="224" spans="2:65" s="1" customFormat="1" ht="24" customHeight="1">
      <c r="B224" s="30"/>
      <c r="C224" s="183" t="s">
        <v>306</v>
      </c>
      <c r="D224" s="183" t="s">
        <v>120</v>
      </c>
      <c r="E224" s="184" t="s">
        <v>307</v>
      </c>
      <c r="F224" s="185" t="s">
        <v>308</v>
      </c>
      <c r="G224" s="186" t="s">
        <v>138</v>
      </c>
      <c r="H224" s="187">
        <v>1</v>
      </c>
      <c r="I224" s="188"/>
      <c r="J224" s="189">
        <f>ROUND(I224*H224,2)</f>
        <v>0</v>
      </c>
      <c r="K224" s="185" t="s">
        <v>1</v>
      </c>
      <c r="L224" s="34"/>
      <c r="M224" s="190" t="s">
        <v>1</v>
      </c>
      <c r="N224" s="191" t="s">
        <v>42</v>
      </c>
      <c r="O224" s="62"/>
      <c r="P224" s="192">
        <f>O224*H224</f>
        <v>0</v>
      </c>
      <c r="Q224" s="192">
        <v>0.20219</v>
      </c>
      <c r="R224" s="192">
        <f>Q224*H224</f>
        <v>0.20219</v>
      </c>
      <c r="S224" s="192">
        <v>0</v>
      </c>
      <c r="T224" s="193">
        <f>S224*H224</f>
        <v>0</v>
      </c>
      <c r="AR224" s="194" t="s">
        <v>124</v>
      </c>
      <c r="AT224" s="194" t="s">
        <v>120</v>
      </c>
      <c r="AU224" s="194" t="s">
        <v>125</v>
      </c>
      <c r="AY224" s="13" t="s">
        <v>114</v>
      </c>
      <c r="BE224" s="195">
        <f>IF(N224="základní",J224,0)</f>
        <v>0</v>
      </c>
      <c r="BF224" s="195">
        <f>IF(N224="snížená",J224,0)</f>
        <v>0</v>
      </c>
      <c r="BG224" s="195">
        <f>IF(N224="zákl. přenesená",J224,0)</f>
        <v>0</v>
      </c>
      <c r="BH224" s="195">
        <f>IF(N224="sníž. přenesená",J224,0)</f>
        <v>0</v>
      </c>
      <c r="BI224" s="195">
        <f>IF(N224="nulová",J224,0)</f>
        <v>0</v>
      </c>
      <c r="BJ224" s="13" t="s">
        <v>21</v>
      </c>
      <c r="BK224" s="195">
        <f>ROUND(I224*H224,2)</f>
        <v>0</v>
      </c>
      <c r="BL224" s="13" t="s">
        <v>124</v>
      </c>
      <c r="BM224" s="194" t="s">
        <v>309</v>
      </c>
    </row>
    <row r="225" spans="2:47" s="1" customFormat="1" ht="18">
      <c r="B225" s="30"/>
      <c r="C225" s="31"/>
      <c r="D225" s="196" t="s">
        <v>127</v>
      </c>
      <c r="E225" s="31"/>
      <c r="F225" s="197" t="s">
        <v>308</v>
      </c>
      <c r="G225" s="31"/>
      <c r="H225" s="31"/>
      <c r="I225" s="101"/>
      <c r="J225" s="31"/>
      <c r="K225" s="31"/>
      <c r="L225" s="34"/>
      <c r="M225" s="198"/>
      <c r="N225" s="62"/>
      <c r="O225" s="62"/>
      <c r="P225" s="62"/>
      <c r="Q225" s="62"/>
      <c r="R225" s="62"/>
      <c r="S225" s="62"/>
      <c r="T225" s="63"/>
      <c r="AT225" s="13" t="s">
        <v>127</v>
      </c>
      <c r="AU225" s="13" t="s">
        <v>125</v>
      </c>
    </row>
    <row r="226" spans="2:65" s="1" customFormat="1" ht="16.5" customHeight="1">
      <c r="B226" s="30"/>
      <c r="C226" s="199" t="s">
        <v>310</v>
      </c>
      <c r="D226" s="199" t="s">
        <v>311</v>
      </c>
      <c r="E226" s="200" t="s">
        <v>312</v>
      </c>
      <c r="F226" s="201" t="s">
        <v>313</v>
      </c>
      <c r="G226" s="202" t="s">
        <v>189</v>
      </c>
      <c r="H226" s="203">
        <v>1</v>
      </c>
      <c r="I226" s="204"/>
      <c r="J226" s="205">
        <f>ROUND(I226*H226,2)</f>
        <v>0</v>
      </c>
      <c r="K226" s="201" t="s">
        <v>1</v>
      </c>
      <c r="L226" s="206"/>
      <c r="M226" s="207" t="s">
        <v>1</v>
      </c>
      <c r="N226" s="208" t="s">
        <v>42</v>
      </c>
      <c r="O226" s="62"/>
      <c r="P226" s="192">
        <f>O226*H226</f>
        <v>0</v>
      </c>
      <c r="Q226" s="192">
        <v>0.0821</v>
      </c>
      <c r="R226" s="192">
        <f>Q226*H226</f>
        <v>0.0821</v>
      </c>
      <c r="S226" s="192">
        <v>0</v>
      </c>
      <c r="T226" s="193">
        <f>S226*H226</f>
        <v>0</v>
      </c>
      <c r="AR226" s="194" t="s">
        <v>174</v>
      </c>
      <c r="AT226" s="194" t="s">
        <v>311</v>
      </c>
      <c r="AU226" s="194" t="s">
        <v>125</v>
      </c>
      <c r="AY226" s="13" t="s">
        <v>114</v>
      </c>
      <c r="BE226" s="195">
        <f>IF(N226="základní",J226,0)</f>
        <v>0</v>
      </c>
      <c r="BF226" s="195">
        <f>IF(N226="snížená",J226,0)</f>
        <v>0</v>
      </c>
      <c r="BG226" s="195">
        <f>IF(N226="zákl. přenesená",J226,0)</f>
        <v>0</v>
      </c>
      <c r="BH226" s="195">
        <f>IF(N226="sníž. přenesená",J226,0)</f>
        <v>0</v>
      </c>
      <c r="BI226" s="195">
        <f>IF(N226="nulová",J226,0)</f>
        <v>0</v>
      </c>
      <c r="BJ226" s="13" t="s">
        <v>21</v>
      </c>
      <c r="BK226" s="195">
        <f>ROUND(I226*H226,2)</f>
        <v>0</v>
      </c>
      <c r="BL226" s="13" t="s">
        <v>124</v>
      </c>
      <c r="BM226" s="194" t="s">
        <v>314</v>
      </c>
    </row>
    <row r="227" spans="2:47" s="1" customFormat="1" ht="12">
      <c r="B227" s="30"/>
      <c r="C227" s="31"/>
      <c r="D227" s="196" t="s">
        <v>127</v>
      </c>
      <c r="E227" s="31"/>
      <c r="F227" s="197" t="s">
        <v>313</v>
      </c>
      <c r="G227" s="31"/>
      <c r="H227" s="31"/>
      <c r="I227" s="101"/>
      <c r="J227" s="31"/>
      <c r="K227" s="31"/>
      <c r="L227" s="34"/>
      <c r="M227" s="198"/>
      <c r="N227" s="62"/>
      <c r="O227" s="62"/>
      <c r="P227" s="62"/>
      <c r="Q227" s="62"/>
      <c r="R227" s="62"/>
      <c r="S227" s="62"/>
      <c r="T227" s="63"/>
      <c r="AT227" s="13" t="s">
        <v>127</v>
      </c>
      <c r="AU227" s="13" t="s">
        <v>125</v>
      </c>
    </row>
    <row r="228" spans="2:65" s="1" customFormat="1" ht="24" customHeight="1">
      <c r="B228" s="30"/>
      <c r="C228" s="183" t="s">
        <v>118</v>
      </c>
      <c r="D228" s="183" t="s">
        <v>120</v>
      </c>
      <c r="E228" s="184" t="s">
        <v>315</v>
      </c>
      <c r="F228" s="185" t="s">
        <v>316</v>
      </c>
      <c r="G228" s="186" t="s">
        <v>138</v>
      </c>
      <c r="H228" s="187">
        <v>1</v>
      </c>
      <c r="I228" s="188"/>
      <c r="J228" s="189">
        <f>ROUND(I228*H228,2)</f>
        <v>0</v>
      </c>
      <c r="K228" s="185" t="s">
        <v>1</v>
      </c>
      <c r="L228" s="34"/>
      <c r="M228" s="190" t="s">
        <v>1</v>
      </c>
      <c r="N228" s="191" t="s">
        <v>42</v>
      </c>
      <c r="O228" s="62"/>
      <c r="P228" s="192">
        <f>O228*H228</f>
        <v>0</v>
      </c>
      <c r="Q228" s="192">
        <v>0.13945</v>
      </c>
      <c r="R228" s="192">
        <f>Q228*H228</f>
        <v>0.13945</v>
      </c>
      <c r="S228" s="192">
        <v>0</v>
      </c>
      <c r="T228" s="193">
        <f>S228*H228</f>
        <v>0</v>
      </c>
      <c r="AR228" s="194" t="s">
        <v>124</v>
      </c>
      <c r="AT228" s="194" t="s">
        <v>120</v>
      </c>
      <c r="AU228" s="194" t="s">
        <v>125</v>
      </c>
      <c r="AY228" s="13" t="s">
        <v>114</v>
      </c>
      <c r="BE228" s="195">
        <f>IF(N228="základní",J228,0)</f>
        <v>0</v>
      </c>
      <c r="BF228" s="195">
        <f>IF(N228="snížená",J228,0)</f>
        <v>0</v>
      </c>
      <c r="BG228" s="195">
        <f>IF(N228="zákl. přenesená",J228,0)</f>
        <v>0</v>
      </c>
      <c r="BH228" s="195">
        <f>IF(N228="sníž. přenesená",J228,0)</f>
        <v>0</v>
      </c>
      <c r="BI228" s="195">
        <f>IF(N228="nulová",J228,0)</f>
        <v>0</v>
      </c>
      <c r="BJ228" s="13" t="s">
        <v>21</v>
      </c>
      <c r="BK228" s="195">
        <f>ROUND(I228*H228,2)</f>
        <v>0</v>
      </c>
      <c r="BL228" s="13" t="s">
        <v>124</v>
      </c>
      <c r="BM228" s="194" t="s">
        <v>317</v>
      </c>
    </row>
    <row r="229" spans="2:47" s="1" customFormat="1" ht="27">
      <c r="B229" s="30"/>
      <c r="C229" s="31"/>
      <c r="D229" s="196" t="s">
        <v>127</v>
      </c>
      <c r="E229" s="31"/>
      <c r="F229" s="197" t="s">
        <v>318</v>
      </c>
      <c r="G229" s="31"/>
      <c r="H229" s="31"/>
      <c r="I229" s="101"/>
      <c r="J229" s="31"/>
      <c r="K229" s="31"/>
      <c r="L229" s="34"/>
      <c r="M229" s="198"/>
      <c r="N229" s="62"/>
      <c r="O229" s="62"/>
      <c r="P229" s="62"/>
      <c r="Q229" s="62"/>
      <c r="R229" s="62"/>
      <c r="S229" s="62"/>
      <c r="T229" s="63"/>
      <c r="AT229" s="13" t="s">
        <v>127</v>
      </c>
      <c r="AU229" s="13" t="s">
        <v>125</v>
      </c>
    </row>
    <row r="230" spans="2:65" s="1" customFormat="1" ht="24" customHeight="1">
      <c r="B230" s="30"/>
      <c r="C230" s="183" t="s">
        <v>319</v>
      </c>
      <c r="D230" s="183" t="s">
        <v>120</v>
      </c>
      <c r="E230" s="184" t="s">
        <v>320</v>
      </c>
      <c r="F230" s="185" t="s">
        <v>321</v>
      </c>
      <c r="G230" s="186" t="s">
        <v>138</v>
      </c>
      <c r="H230" s="187">
        <v>1</v>
      </c>
      <c r="I230" s="188"/>
      <c r="J230" s="189">
        <f>ROUND(I230*H230,2)</f>
        <v>0</v>
      </c>
      <c r="K230" s="185" t="s">
        <v>231</v>
      </c>
      <c r="L230" s="34"/>
      <c r="M230" s="190" t="s">
        <v>1</v>
      </c>
      <c r="N230" s="191" t="s">
        <v>42</v>
      </c>
      <c r="O230" s="62"/>
      <c r="P230" s="192">
        <f>O230*H230</f>
        <v>0</v>
      </c>
      <c r="Q230" s="192">
        <v>0.16849</v>
      </c>
      <c r="R230" s="192">
        <f>Q230*H230</f>
        <v>0.16849</v>
      </c>
      <c r="S230" s="192">
        <v>0</v>
      </c>
      <c r="T230" s="193">
        <f>S230*H230</f>
        <v>0</v>
      </c>
      <c r="AR230" s="194" t="s">
        <v>124</v>
      </c>
      <c r="AT230" s="194" t="s">
        <v>120</v>
      </c>
      <c r="AU230" s="194" t="s">
        <v>125</v>
      </c>
      <c r="AY230" s="13" t="s">
        <v>114</v>
      </c>
      <c r="BE230" s="195">
        <f>IF(N230="základní",J230,0)</f>
        <v>0</v>
      </c>
      <c r="BF230" s="195">
        <f>IF(N230="snížená",J230,0)</f>
        <v>0</v>
      </c>
      <c r="BG230" s="195">
        <f>IF(N230="zákl. přenesená",J230,0)</f>
        <v>0</v>
      </c>
      <c r="BH230" s="195">
        <f>IF(N230="sníž. přenesená",J230,0)</f>
        <v>0</v>
      </c>
      <c r="BI230" s="195">
        <f>IF(N230="nulová",J230,0)</f>
        <v>0</v>
      </c>
      <c r="BJ230" s="13" t="s">
        <v>21</v>
      </c>
      <c r="BK230" s="195">
        <f>ROUND(I230*H230,2)</f>
        <v>0</v>
      </c>
      <c r="BL230" s="13" t="s">
        <v>124</v>
      </c>
      <c r="BM230" s="194" t="s">
        <v>322</v>
      </c>
    </row>
    <row r="231" spans="2:47" s="1" customFormat="1" ht="27">
      <c r="B231" s="30"/>
      <c r="C231" s="31"/>
      <c r="D231" s="196" t="s">
        <v>127</v>
      </c>
      <c r="E231" s="31"/>
      <c r="F231" s="197" t="s">
        <v>323</v>
      </c>
      <c r="G231" s="31"/>
      <c r="H231" s="31"/>
      <c r="I231" s="101"/>
      <c r="J231" s="31"/>
      <c r="K231" s="31"/>
      <c r="L231" s="34"/>
      <c r="M231" s="198"/>
      <c r="N231" s="62"/>
      <c r="O231" s="62"/>
      <c r="P231" s="62"/>
      <c r="Q231" s="62"/>
      <c r="R231" s="62"/>
      <c r="S231" s="62"/>
      <c r="T231" s="63"/>
      <c r="AT231" s="13" t="s">
        <v>127</v>
      </c>
      <c r="AU231" s="13" t="s">
        <v>125</v>
      </c>
    </row>
    <row r="232" spans="2:65" s="1" customFormat="1" ht="24" customHeight="1">
      <c r="B232" s="30"/>
      <c r="C232" s="183" t="s">
        <v>324</v>
      </c>
      <c r="D232" s="183" t="s">
        <v>120</v>
      </c>
      <c r="E232" s="184" t="s">
        <v>325</v>
      </c>
      <c r="F232" s="185" t="s">
        <v>326</v>
      </c>
      <c r="G232" s="186" t="s">
        <v>138</v>
      </c>
      <c r="H232" s="187">
        <v>1</v>
      </c>
      <c r="I232" s="188"/>
      <c r="J232" s="189">
        <f>ROUND(I232*H232,2)</f>
        <v>0</v>
      </c>
      <c r="K232" s="185" t="s">
        <v>231</v>
      </c>
      <c r="L232" s="34"/>
      <c r="M232" s="190" t="s">
        <v>1</v>
      </c>
      <c r="N232" s="191" t="s">
        <v>42</v>
      </c>
      <c r="O232" s="62"/>
      <c r="P232" s="192">
        <f>O232*H232</f>
        <v>0</v>
      </c>
      <c r="Q232" s="192">
        <v>0.11163</v>
      </c>
      <c r="R232" s="192">
        <f>Q232*H232</f>
        <v>0.11163</v>
      </c>
      <c r="S232" s="192">
        <v>0</v>
      </c>
      <c r="T232" s="193">
        <f>S232*H232</f>
        <v>0</v>
      </c>
      <c r="AR232" s="194" t="s">
        <v>124</v>
      </c>
      <c r="AT232" s="194" t="s">
        <v>120</v>
      </c>
      <c r="AU232" s="194" t="s">
        <v>125</v>
      </c>
      <c r="AY232" s="13" t="s">
        <v>114</v>
      </c>
      <c r="BE232" s="195">
        <f>IF(N232="základní",J232,0)</f>
        <v>0</v>
      </c>
      <c r="BF232" s="195">
        <f>IF(N232="snížená",J232,0)</f>
        <v>0</v>
      </c>
      <c r="BG232" s="195">
        <f>IF(N232="zákl. přenesená",J232,0)</f>
        <v>0</v>
      </c>
      <c r="BH232" s="195">
        <f>IF(N232="sníž. přenesená",J232,0)</f>
        <v>0</v>
      </c>
      <c r="BI232" s="195">
        <f>IF(N232="nulová",J232,0)</f>
        <v>0</v>
      </c>
      <c r="BJ232" s="13" t="s">
        <v>21</v>
      </c>
      <c r="BK232" s="195">
        <f>ROUND(I232*H232,2)</f>
        <v>0</v>
      </c>
      <c r="BL232" s="13" t="s">
        <v>124</v>
      </c>
      <c r="BM232" s="194" t="s">
        <v>327</v>
      </c>
    </row>
    <row r="233" spans="2:47" s="1" customFormat="1" ht="27">
      <c r="B233" s="30"/>
      <c r="C233" s="31"/>
      <c r="D233" s="196" t="s">
        <v>127</v>
      </c>
      <c r="E233" s="31"/>
      <c r="F233" s="197" t="s">
        <v>328</v>
      </c>
      <c r="G233" s="31"/>
      <c r="H233" s="31"/>
      <c r="I233" s="101"/>
      <c r="J233" s="31"/>
      <c r="K233" s="31"/>
      <c r="L233" s="34"/>
      <c r="M233" s="198"/>
      <c r="N233" s="62"/>
      <c r="O233" s="62"/>
      <c r="P233" s="62"/>
      <c r="Q233" s="62"/>
      <c r="R233" s="62"/>
      <c r="S233" s="62"/>
      <c r="T233" s="63"/>
      <c r="AT233" s="13" t="s">
        <v>127</v>
      </c>
      <c r="AU233" s="13" t="s">
        <v>125</v>
      </c>
    </row>
    <row r="234" spans="2:65" s="1" customFormat="1" ht="24" customHeight="1">
      <c r="B234" s="30"/>
      <c r="C234" s="183" t="s">
        <v>329</v>
      </c>
      <c r="D234" s="183" t="s">
        <v>120</v>
      </c>
      <c r="E234" s="184" t="s">
        <v>214</v>
      </c>
      <c r="F234" s="185" t="s">
        <v>215</v>
      </c>
      <c r="G234" s="186" t="s">
        <v>177</v>
      </c>
      <c r="H234" s="187">
        <v>1</v>
      </c>
      <c r="I234" s="188"/>
      <c r="J234" s="189">
        <f>ROUND(I234*H234,2)</f>
        <v>0</v>
      </c>
      <c r="K234" s="185" t="s">
        <v>1</v>
      </c>
      <c r="L234" s="34"/>
      <c r="M234" s="190" t="s">
        <v>1</v>
      </c>
      <c r="N234" s="191" t="s">
        <v>42</v>
      </c>
      <c r="O234" s="62"/>
      <c r="P234" s="192">
        <f>O234*H234</f>
        <v>0</v>
      </c>
      <c r="Q234" s="192">
        <v>0</v>
      </c>
      <c r="R234" s="192">
        <f>Q234*H234</f>
        <v>0</v>
      </c>
      <c r="S234" s="192">
        <v>0</v>
      </c>
      <c r="T234" s="193">
        <f>S234*H234</f>
        <v>0</v>
      </c>
      <c r="AR234" s="194" t="s">
        <v>124</v>
      </c>
      <c r="AT234" s="194" t="s">
        <v>120</v>
      </c>
      <c r="AU234" s="194" t="s">
        <v>125</v>
      </c>
      <c r="AY234" s="13" t="s">
        <v>114</v>
      </c>
      <c r="BE234" s="195">
        <f>IF(N234="základní",J234,0)</f>
        <v>0</v>
      </c>
      <c r="BF234" s="195">
        <f>IF(N234="snížená",J234,0)</f>
        <v>0</v>
      </c>
      <c r="BG234" s="195">
        <f>IF(N234="zákl. přenesená",J234,0)</f>
        <v>0</v>
      </c>
      <c r="BH234" s="195">
        <f>IF(N234="sníž. přenesená",J234,0)</f>
        <v>0</v>
      </c>
      <c r="BI234" s="195">
        <f>IF(N234="nulová",J234,0)</f>
        <v>0</v>
      </c>
      <c r="BJ234" s="13" t="s">
        <v>21</v>
      </c>
      <c r="BK234" s="195">
        <f>ROUND(I234*H234,2)</f>
        <v>0</v>
      </c>
      <c r="BL234" s="13" t="s">
        <v>124</v>
      </c>
      <c r="BM234" s="194" t="s">
        <v>330</v>
      </c>
    </row>
    <row r="235" spans="2:47" s="1" customFormat="1" ht="18">
      <c r="B235" s="30"/>
      <c r="C235" s="31"/>
      <c r="D235" s="196" t="s">
        <v>127</v>
      </c>
      <c r="E235" s="31"/>
      <c r="F235" s="197" t="s">
        <v>215</v>
      </c>
      <c r="G235" s="31"/>
      <c r="H235" s="31"/>
      <c r="I235" s="101"/>
      <c r="J235" s="31"/>
      <c r="K235" s="31"/>
      <c r="L235" s="34"/>
      <c r="M235" s="198"/>
      <c r="N235" s="62"/>
      <c r="O235" s="62"/>
      <c r="P235" s="62"/>
      <c r="Q235" s="62"/>
      <c r="R235" s="62"/>
      <c r="S235" s="62"/>
      <c r="T235" s="63"/>
      <c r="AT235" s="13" t="s">
        <v>127</v>
      </c>
      <c r="AU235" s="13" t="s">
        <v>125</v>
      </c>
    </row>
    <row r="236" spans="2:63" s="11" customFormat="1" ht="20.85" customHeight="1">
      <c r="B236" s="167"/>
      <c r="C236" s="168"/>
      <c r="D236" s="169" t="s">
        <v>76</v>
      </c>
      <c r="E236" s="181" t="s">
        <v>331</v>
      </c>
      <c r="F236" s="181" t="s">
        <v>332</v>
      </c>
      <c r="G236" s="168"/>
      <c r="H236" s="168"/>
      <c r="I236" s="171"/>
      <c r="J236" s="182">
        <f>BK236</f>
        <v>0</v>
      </c>
      <c r="K236" s="168"/>
      <c r="L236" s="173"/>
      <c r="M236" s="174"/>
      <c r="N236" s="175"/>
      <c r="O236" s="175"/>
      <c r="P236" s="176">
        <f>SUM(P237:P308)</f>
        <v>0</v>
      </c>
      <c r="Q236" s="175"/>
      <c r="R236" s="176">
        <f>SUM(R237:R308)</f>
        <v>4.16318</v>
      </c>
      <c r="S236" s="175"/>
      <c r="T236" s="177">
        <f>SUM(T237:T308)</f>
        <v>3.4380000000000006</v>
      </c>
      <c r="AR236" s="178" t="s">
        <v>21</v>
      </c>
      <c r="AT236" s="179" t="s">
        <v>76</v>
      </c>
      <c r="AU236" s="179" t="s">
        <v>83</v>
      </c>
      <c r="AY236" s="178" t="s">
        <v>114</v>
      </c>
      <c r="BK236" s="180">
        <f>SUM(BK237:BK308)</f>
        <v>0</v>
      </c>
    </row>
    <row r="237" spans="2:65" s="1" customFormat="1" ht="24" customHeight="1">
      <c r="B237" s="30"/>
      <c r="C237" s="183" t="s">
        <v>333</v>
      </c>
      <c r="D237" s="183" t="s">
        <v>120</v>
      </c>
      <c r="E237" s="184" t="s">
        <v>334</v>
      </c>
      <c r="F237" s="185" t="s">
        <v>335</v>
      </c>
      <c r="G237" s="186" t="s">
        <v>123</v>
      </c>
      <c r="H237" s="187">
        <v>1</v>
      </c>
      <c r="I237" s="188"/>
      <c r="J237" s="189">
        <f>ROUND(I237*H237,2)</f>
        <v>0</v>
      </c>
      <c r="K237" s="185" t="s">
        <v>131</v>
      </c>
      <c r="L237" s="34"/>
      <c r="M237" s="190" t="s">
        <v>1</v>
      </c>
      <c r="N237" s="191" t="s">
        <v>42</v>
      </c>
      <c r="O237" s="62"/>
      <c r="P237" s="192">
        <f>O237*H237</f>
        <v>0</v>
      </c>
      <c r="Q237" s="192">
        <v>0</v>
      </c>
      <c r="R237" s="192">
        <f>Q237*H237</f>
        <v>0</v>
      </c>
      <c r="S237" s="192">
        <v>0.24</v>
      </c>
      <c r="T237" s="193">
        <f>S237*H237</f>
        <v>0.24</v>
      </c>
      <c r="AR237" s="194" t="s">
        <v>124</v>
      </c>
      <c r="AT237" s="194" t="s">
        <v>120</v>
      </c>
      <c r="AU237" s="194" t="s">
        <v>125</v>
      </c>
      <c r="AY237" s="13" t="s">
        <v>114</v>
      </c>
      <c r="BE237" s="195">
        <f>IF(N237="základní",J237,0)</f>
        <v>0</v>
      </c>
      <c r="BF237" s="195">
        <f>IF(N237="snížená",J237,0)</f>
        <v>0</v>
      </c>
      <c r="BG237" s="195">
        <f>IF(N237="zákl. přenesená",J237,0)</f>
        <v>0</v>
      </c>
      <c r="BH237" s="195">
        <f>IF(N237="sníž. přenesená",J237,0)</f>
        <v>0</v>
      </c>
      <c r="BI237" s="195">
        <f>IF(N237="nulová",J237,0)</f>
        <v>0</v>
      </c>
      <c r="BJ237" s="13" t="s">
        <v>21</v>
      </c>
      <c r="BK237" s="195">
        <f>ROUND(I237*H237,2)</f>
        <v>0</v>
      </c>
      <c r="BL237" s="13" t="s">
        <v>124</v>
      </c>
      <c r="BM237" s="194" t="s">
        <v>336</v>
      </c>
    </row>
    <row r="238" spans="2:47" s="1" customFormat="1" ht="27">
      <c r="B238" s="30"/>
      <c r="C238" s="31"/>
      <c r="D238" s="196" t="s">
        <v>127</v>
      </c>
      <c r="E238" s="31"/>
      <c r="F238" s="197" t="s">
        <v>337</v>
      </c>
      <c r="G238" s="31"/>
      <c r="H238" s="31"/>
      <c r="I238" s="101"/>
      <c r="J238" s="31"/>
      <c r="K238" s="31"/>
      <c r="L238" s="34"/>
      <c r="M238" s="198"/>
      <c r="N238" s="62"/>
      <c r="O238" s="62"/>
      <c r="P238" s="62"/>
      <c r="Q238" s="62"/>
      <c r="R238" s="62"/>
      <c r="S238" s="62"/>
      <c r="T238" s="63"/>
      <c r="AT238" s="13" t="s">
        <v>127</v>
      </c>
      <c r="AU238" s="13" t="s">
        <v>125</v>
      </c>
    </row>
    <row r="239" spans="2:65" s="1" customFormat="1" ht="24" customHeight="1">
      <c r="B239" s="30"/>
      <c r="C239" s="183" t="s">
        <v>338</v>
      </c>
      <c r="D239" s="183" t="s">
        <v>120</v>
      </c>
      <c r="E239" s="184" t="s">
        <v>339</v>
      </c>
      <c r="F239" s="185" t="s">
        <v>340</v>
      </c>
      <c r="G239" s="186" t="s">
        <v>138</v>
      </c>
      <c r="H239" s="187">
        <v>1</v>
      </c>
      <c r="I239" s="188"/>
      <c r="J239" s="189">
        <f>ROUND(I239*H239,2)</f>
        <v>0</v>
      </c>
      <c r="K239" s="185" t="s">
        <v>131</v>
      </c>
      <c r="L239" s="34"/>
      <c r="M239" s="190" t="s">
        <v>1</v>
      </c>
      <c r="N239" s="191" t="s">
        <v>42</v>
      </c>
      <c r="O239" s="62"/>
      <c r="P239" s="192">
        <f>O239*H239</f>
        <v>0</v>
      </c>
      <c r="Q239" s="192">
        <v>0.13096</v>
      </c>
      <c r="R239" s="192">
        <f>Q239*H239</f>
        <v>0.13096</v>
      </c>
      <c r="S239" s="192">
        <v>0</v>
      </c>
      <c r="T239" s="193">
        <f>S239*H239</f>
        <v>0</v>
      </c>
      <c r="AR239" s="194" t="s">
        <v>124</v>
      </c>
      <c r="AT239" s="194" t="s">
        <v>120</v>
      </c>
      <c r="AU239" s="194" t="s">
        <v>125</v>
      </c>
      <c r="AY239" s="13" t="s">
        <v>114</v>
      </c>
      <c r="BE239" s="195">
        <f>IF(N239="základní",J239,0)</f>
        <v>0</v>
      </c>
      <c r="BF239" s="195">
        <f>IF(N239="snížená",J239,0)</f>
        <v>0</v>
      </c>
      <c r="BG239" s="195">
        <f>IF(N239="zákl. přenesená",J239,0)</f>
        <v>0</v>
      </c>
      <c r="BH239" s="195">
        <f>IF(N239="sníž. přenesená",J239,0)</f>
        <v>0</v>
      </c>
      <c r="BI239" s="195">
        <f>IF(N239="nulová",J239,0)</f>
        <v>0</v>
      </c>
      <c r="BJ239" s="13" t="s">
        <v>21</v>
      </c>
      <c r="BK239" s="195">
        <f>ROUND(I239*H239,2)</f>
        <v>0</v>
      </c>
      <c r="BL239" s="13" t="s">
        <v>124</v>
      </c>
      <c r="BM239" s="194" t="s">
        <v>341</v>
      </c>
    </row>
    <row r="240" spans="2:47" s="1" customFormat="1" ht="27">
      <c r="B240" s="30"/>
      <c r="C240" s="31"/>
      <c r="D240" s="196" t="s">
        <v>127</v>
      </c>
      <c r="E240" s="31"/>
      <c r="F240" s="197" t="s">
        <v>342</v>
      </c>
      <c r="G240" s="31"/>
      <c r="H240" s="31"/>
      <c r="I240" s="101"/>
      <c r="J240" s="31"/>
      <c r="K240" s="31"/>
      <c r="L240" s="34"/>
      <c r="M240" s="198"/>
      <c r="N240" s="62"/>
      <c r="O240" s="62"/>
      <c r="P240" s="62"/>
      <c r="Q240" s="62"/>
      <c r="R240" s="62"/>
      <c r="S240" s="62"/>
      <c r="T240" s="63"/>
      <c r="AT240" s="13" t="s">
        <v>127</v>
      </c>
      <c r="AU240" s="13" t="s">
        <v>125</v>
      </c>
    </row>
    <row r="241" spans="2:65" s="1" customFormat="1" ht="16.5" customHeight="1">
      <c r="B241" s="30"/>
      <c r="C241" s="199" t="s">
        <v>343</v>
      </c>
      <c r="D241" s="199" t="s">
        <v>311</v>
      </c>
      <c r="E241" s="200" t="s">
        <v>344</v>
      </c>
      <c r="F241" s="201" t="s">
        <v>345</v>
      </c>
      <c r="G241" s="202" t="s">
        <v>138</v>
      </c>
      <c r="H241" s="203">
        <v>1</v>
      </c>
      <c r="I241" s="204"/>
      <c r="J241" s="205">
        <f>ROUND(I241*H241,2)</f>
        <v>0</v>
      </c>
      <c r="K241" s="201" t="s">
        <v>131</v>
      </c>
      <c r="L241" s="206"/>
      <c r="M241" s="207" t="s">
        <v>1</v>
      </c>
      <c r="N241" s="208" t="s">
        <v>42</v>
      </c>
      <c r="O241" s="62"/>
      <c r="P241" s="192">
        <f>O241*H241</f>
        <v>0</v>
      </c>
      <c r="Q241" s="192">
        <v>0.13132</v>
      </c>
      <c r="R241" s="192">
        <f>Q241*H241</f>
        <v>0.13132</v>
      </c>
      <c r="S241" s="192">
        <v>0</v>
      </c>
      <c r="T241" s="193">
        <f>S241*H241</f>
        <v>0</v>
      </c>
      <c r="AR241" s="194" t="s">
        <v>174</v>
      </c>
      <c r="AT241" s="194" t="s">
        <v>311</v>
      </c>
      <c r="AU241" s="194" t="s">
        <v>125</v>
      </c>
      <c r="AY241" s="13" t="s">
        <v>114</v>
      </c>
      <c r="BE241" s="195">
        <f>IF(N241="základní",J241,0)</f>
        <v>0</v>
      </c>
      <c r="BF241" s="195">
        <f>IF(N241="snížená",J241,0)</f>
        <v>0</v>
      </c>
      <c r="BG241" s="195">
        <f>IF(N241="zákl. přenesená",J241,0)</f>
        <v>0</v>
      </c>
      <c r="BH241" s="195">
        <f>IF(N241="sníž. přenesená",J241,0)</f>
        <v>0</v>
      </c>
      <c r="BI241" s="195">
        <f>IF(N241="nulová",J241,0)</f>
        <v>0</v>
      </c>
      <c r="BJ241" s="13" t="s">
        <v>21</v>
      </c>
      <c r="BK241" s="195">
        <f>ROUND(I241*H241,2)</f>
        <v>0</v>
      </c>
      <c r="BL241" s="13" t="s">
        <v>124</v>
      </c>
      <c r="BM241" s="194" t="s">
        <v>346</v>
      </c>
    </row>
    <row r="242" spans="2:47" s="1" customFormat="1" ht="12">
      <c r="B242" s="30"/>
      <c r="C242" s="31"/>
      <c r="D242" s="196" t="s">
        <v>127</v>
      </c>
      <c r="E242" s="31"/>
      <c r="F242" s="197" t="s">
        <v>345</v>
      </c>
      <c r="G242" s="31"/>
      <c r="H242" s="31"/>
      <c r="I242" s="101"/>
      <c r="J242" s="31"/>
      <c r="K242" s="31"/>
      <c r="L242" s="34"/>
      <c r="M242" s="198"/>
      <c r="N242" s="62"/>
      <c r="O242" s="62"/>
      <c r="P242" s="62"/>
      <c r="Q242" s="62"/>
      <c r="R242" s="62"/>
      <c r="S242" s="62"/>
      <c r="T242" s="63"/>
      <c r="AT242" s="13" t="s">
        <v>127</v>
      </c>
      <c r="AU242" s="13" t="s">
        <v>125</v>
      </c>
    </row>
    <row r="243" spans="2:65" s="1" customFormat="1" ht="24" customHeight="1">
      <c r="B243" s="30"/>
      <c r="C243" s="183" t="s">
        <v>347</v>
      </c>
      <c r="D243" s="183" t="s">
        <v>120</v>
      </c>
      <c r="E243" s="184" t="s">
        <v>348</v>
      </c>
      <c r="F243" s="185" t="s">
        <v>349</v>
      </c>
      <c r="G243" s="186" t="s">
        <v>138</v>
      </c>
      <c r="H243" s="187">
        <v>1</v>
      </c>
      <c r="I243" s="188"/>
      <c r="J243" s="189">
        <f>ROUND(I243*H243,2)</f>
        <v>0</v>
      </c>
      <c r="K243" s="185" t="s">
        <v>131</v>
      </c>
      <c r="L243" s="34"/>
      <c r="M243" s="190" t="s">
        <v>1</v>
      </c>
      <c r="N243" s="191" t="s">
        <v>42</v>
      </c>
      <c r="O243" s="62"/>
      <c r="P243" s="192">
        <f>O243*H243</f>
        <v>0</v>
      </c>
      <c r="Q243" s="192">
        <v>0</v>
      </c>
      <c r="R243" s="192">
        <f>Q243*H243</f>
        <v>0</v>
      </c>
      <c r="S243" s="192">
        <v>0.9</v>
      </c>
      <c r="T243" s="193">
        <f>S243*H243</f>
        <v>0.9</v>
      </c>
      <c r="AR243" s="194" t="s">
        <v>124</v>
      </c>
      <c r="AT243" s="194" t="s">
        <v>120</v>
      </c>
      <c r="AU243" s="194" t="s">
        <v>125</v>
      </c>
      <c r="AY243" s="13" t="s">
        <v>114</v>
      </c>
      <c r="BE243" s="195">
        <f>IF(N243="základní",J243,0)</f>
        <v>0</v>
      </c>
      <c r="BF243" s="195">
        <f>IF(N243="snížená",J243,0)</f>
        <v>0</v>
      </c>
      <c r="BG243" s="195">
        <f>IF(N243="zákl. přenesená",J243,0)</f>
        <v>0</v>
      </c>
      <c r="BH243" s="195">
        <f>IF(N243="sníž. přenesená",J243,0)</f>
        <v>0</v>
      </c>
      <c r="BI243" s="195">
        <f>IF(N243="nulová",J243,0)</f>
        <v>0</v>
      </c>
      <c r="BJ243" s="13" t="s">
        <v>21</v>
      </c>
      <c r="BK243" s="195">
        <f>ROUND(I243*H243,2)</f>
        <v>0</v>
      </c>
      <c r="BL243" s="13" t="s">
        <v>124</v>
      </c>
      <c r="BM243" s="194" t="s">
        <v>350</v>
      </c>
    </row>
    <row r="244" spans="2:47" s="1" customFormat="1" ht="36">
      <c r="B244" s="30"/>
      <c r="C244" s="31"/>
      <c r="D244" s="196" t="s">
        <v>127</v>
      </c>
      <c r="E244" s="31"/>
      <c r="F244" s="197" t="s">
        <v>351</v>
      </c>
      <c r="G244" s="31"/>
      <c r="H244" s="31"/>
      <c r="I244" s="101"/>
      <c r="J244" s="31"/>
      <c r="K244" s="31"/>
      <c r="L244" s="34"/>
      <c r="M244" s="198"/>
      <c r="N244" s="62"/>
      <c r="O244" s="62"/>
      <c r="P244" s="62"/>
      <c r="Q244" s="62"/>
      <c r="R244" s="62"/>
      <c r="S244" s="62"/>
      <c r="T244" s="63"/>
      <c r="AT244" s="13" t="s">
        <v>127</v>
      </c>
      <c r="AU244" s="13" t="s">
        <v>125</v>
      </c>
    </row>
    <row r="245" spans="2:65" s="1" customFormat="1" ht="24" customHeight="1">
      <c r="B245" s="30"/>
      <c r="C245" s="183" t="s">
        <v>352</v>
      </c>
      <c r="D245" s="183" t="s">
        <v>120</v>
      </c>
      <c r="E245" s="184" t="s">
        <v>353</v>
      </c>
      <c r="F245" s="185" t="s">
        <v>354</v>
      </c>
      <c r="G245" s="186" t="s">
        <v>189</v>
      </c>
      <c r="H245" s="187">
        <v>1</v>
      </c>
      <c r="I245" s="188"/>
      <c r="J245" s="189">
        <f>ROUND(I245*H245,2)</f>
        <v>0</v>
      </c>
      <c r="K245" s="185" t="s">
        <v>1</v>
      </c>
      <c r="L245" s="34"/>
      <c r="M245" s="190" t="s">
        <v>1</v>
      </c>
      <c r="N245" s="191" t="s">
        <v>42</v>
      </c>
      <c r="O245" s="62"/>
      <c r="P245" s="192">
        <f>O245*H245</f>
        <v>0</v>
      </c>
      <c r="Q245" s="192">
        <v>0.42368</v>
      </c>
      <c r="R245" s="192">
        <f>Q245*H245</f>
        <v>0.42368</v>
      </c>
      <c r="S245" s="192">
        <v>0</v>
      </c>
      <c r="T245" s="193">
        <f>S245*H245</f>
        <v>0</v>
      </c>
      <c r="AR245" s="194" t="s">
        <v>124</v>
      </c>
      <c r="AT245" s="194" t="s">
        <v>120</v>
      </c>
      <c r="AU245" s="194" t="s">
        <v>125</v>
      </c>
      <c r="AY245" s="13" t="s">
        <v>114</v>
      </c>
      <c r="BE245" s="195">
        <f>IF(N245="základní",J245,0)</f>
        <v>0</v>
      </c>
      <c r="BF245" s="195">
        <f>IF(N245="snížená",J245,0)</f>
        <v>0</v>
      </c>
      <c r="BG245" s="195">
        <f>IF(N245="zákl. přenesená",J245,0)</f>
        <v>0</v>
      </c>
      <c r="BH245" s="195">
        <f>IF(N245="sníž. přenesená",J245,0)</f>
        <v>0</v>
      </c>
      <c r="BI245" s="195">
        <f>IF(N245="nulová",J245,0)</f>
        <v>0</v>
      </c>
      <c r="BJ245" s="13" t="s">
        <v>21</v>
      </c>
      <c r="BK245" s="195">
        <f>ROUND(I245*H245,2)</f>
        <v>0</v>
      </c>
      <c r="BL245" s="13" t="s">
        <v>124</v>
      </c>
      <c r="BM245" s="194" t="s">
        <v>355</v>
      </c>
    </row>
    <row r="246" spans="2:47" s="1" customFormat="1" ht="18">
      <c r="B246" s="30"/>
      <c r="C246" s="31"/>
      <c r="D246" s="196" t="s">
        <v>127</v>
      </c>
      <c r="E246" s="31"/>
      <c r="F246" s="197" t="s">
        <v>354</v>
      </c>
      <c r="G246" s="31"/>
      <c r="H246" s="31"/>
      <c r="I246" s="101"/>
      <c r="J246" s="31"/>
      <c r="K246" s="31"/>
      <c r="L246" s="34"/>
      <c r="M246" s="198"/>
      <c r="N246" s="62"/>
      <c r="O246" s="62"/>
      <c r="P246" s="62"/>
      <c r="Q246" s="62"/>
      <c r="R246" s="62"/>
      <c r="S246" s="62"/>
      <c r="T246" s="63"/>
      <c r="AT246" s="13" t="s">
        <v>127</v>
      </c>
      <c r="AU246" s="13" t="s">
        <v>125</v>
      </c>
    </row>
    <row r="247" spans="2:65" s="1" customFormat="1" ht="24" customHeight="1">
      <c r="B247" s="30"/>
      <c r="C247" s="183" t="s">
        <v>356</v>
      </c>
      <c r="D247" s="183" t="s">
        <v>120</v>
      </c>
      <c r="E247" s="184" t="s">
        <v>357</v>
      </c>
      <c r="F247" s="185" t="s">
        <v>358</v>
      </c>
      <c r="G247" s="186" t="s">
        <v>189</v>
      </c>
      <c r="H247" s="187">
        <v>1</v>
      </c>
      <c r="I247" s="188"/>
      <c r="J247" s="189">
        <f>ROUND(I247*H247,2)</f>
        <v>0</v>
      </c>
      <c r="K247" s="185" t="s">
        <v>1</v>
      </c>
      <c r="L247" s="34"/>
      <c r="M247" s="190" t="s">
        <v>1</v>
      </c>
      <c r="N247" s="191" t="s">
        <v>42</v>
      </c>
      <c r="O247" s="62"/>
      <c r="P247" s="192">
        <f>O247*H247</f>
        <v>0</v>
      </c>
      <c r="Q247" s="192">
        <v>0.4208</v>
      </c>
      <c r="R247" s="192">
        <f>Q247*H247</f>
        <v>0.4208</v>
      </c>
      <c r="S247" s="192">
        <v>0</v>
      </c>
      <c r="T247" s="193">
        <f>S247*H247</f>
        <v>0</v>
      </c>
      <c r="AR247" s="194" t="s">
        <v>124</v>
      </c>
      <c r="AT247" s="194" t="s">
        <v>120</v>
      </c>
      <c r="AU247" s="194" t="s">
        <v>125</v>
      </c>
      <c r="AY247" s="13" t="s">
        <v>114</v>
      </c>
      <c r="BE247" s="195">
        <f>IF(N247="základní",J247,0)</f>
        <v>0</v>
      </c>
      <c r="BF247" s="195">
        <f>IF(N247="snížená",J247,0)</f>
        <v>0</v>
      </c>
      <c r="BG247" s="195">
        <f>IF(N247="zákl. přenesená",J247,0)</f>
        <v>0</v>
      </c>
      <c r="BH247" s="195">
        <f>IF(N247="sníž. přenesená",J247,0)</f>
        <v>0</v>
      </c>
      <c r="BI247" s="195">
        <f>IF(N247="nulová",J247,0)</f>
        <v>0</v>
      </c>
      <c r="BJ247" s="13" t="s">
        <v>21</v>
      </c>
      <c r="BK247" s="195">
        <f>ROUND(I247*H247,2)</f>
        <v>0</v>
      </c>
      <c r="BL247" s="13" t="s">
        <v>124</v>
      </c>
      <c r="BM247" s="194" t="s">
        <v>359</v>
      </c>
    </row>
    <row r="248" spans="2:47" s="1" customFormat="1" ht="18">
      <c r="B248" s="30"/>
      <c r="C248" s="31"/>
      <c r="D248" s="196" t="s">
        <v>127</v>
      </c>
      <c r="E248" s="31"/>
      <c r="F248" s="197" t="s">
        <v>358</v>
      </c>
      <c r="G248" s="31"/>
      <c r="H248" s="31"/>
      <c r="I248" s="101"/>
      <c r="J248" s="31"/>
      <c r="K248" s="31"/>
      <c r="L248" s="34"/>
      <c r="M248" s="198"/>
      <c r="N248" s="62"/>
      <c r="O248" s="62"/>
      <c r="P248" s="62"/>
      <c r="Q248" s="62"/>
      <c r="R248" s="62"/>
      <c r="S248" s="62"/>
      <c r="T248" s="63"/>
      <c r="AT248" s="13" t="s">
        <v>127</v>
      </c>
      <c r="AU248" s="13" t="s">
        <v>125</v>
      </c>
    </row>
    <row r="249" spans="2:65" s="1" customFormat="1" ht="16.5" customHeight="1">
      <c r="B249" s="30"/>
      <c r="C249" s="183" t="s">
        <v>360</v>
      </c>
      <c r="D249" s="183" t="s">
        <v>120</v>
      </c>
      <c r="E249" s="184" t="s">
        <v>155</v>
      </c>
      <c r="F249" s="185" t="s">
        <v>156</v>
      </c>
      <c r="G249" s="186" t="s">
        <v>123</v>
      </c>
      <c r="H249" s="187">
        <v>1</v>
      </c>
      <c r="I249" s="188"/>
      <c r="J249" s="189">
        <f>ROUND(I249*H249,2)</f>
        <v>0</v>
      </c>
      <c r="K249" s="185" t="s">
        <v>1</v>
      </c>
      <c r="L249" s="34"/>
      <c r="M249" s="190" t="s">
        <v>1</v>
      </c>
      <c r="N249" s="191" t="s">
        <v>42</v>
      </c>
      <c r="O249" s="62"/>
      <c r="P249" s="192">
        <f>O249*H249</f>
        <v>0</v>
      </c>
      <c r="Q249" s="192">
        <v>0</v>
      </c>
      <c r="R249" s="192">
        <f>Q249*H249</f>
        <v>0</v>
      </c>
      <c r="S249" s="192">
        <v>0.098</v>
      </c>
      <c r="T249" s="193">
        <f>S249*H249</f>
        <v>0.098</v>
      </c>
      <c r="AR249" s="194" t="s">
        <v>124</v>
      </c>
      <c r="AT249" s="194" t="s">
        <v>120</v>
      </c>
      <c r="AU249" s="194" t="s">
        <v>125</v>
      </c>
      <c r="AY249" s="13" t="s">
        <v>114</v>
      </c>
      <c r="BE249" s="195">
        <f>IF(N249="základní",J249,0)</f>
        <v>0</v>
      </c>
      <c r="BF249" s="195">
        <f>IF(N249="snížená",J249,0)</f>
        <v>0</v>
      </c>
      <c r="BG249" s="195">
        <f>IF(N249="zákl. přenesená",J249,0)</f>
        <v>0</v>
      </c>
      <c r="BH249" s="195">
        <f>IF(N249="sníž. přenesená",J249,0)</f>
        <v>0</v>
      </c>
      <c r="BI249" s="195">
        <f>IF(N249="nulová",J249,0)</f>
        <v>0</v>
      </c>
      <c r="BJ249" s="13" t="s">
        <v>21</v>
      </c>
      <c r="BK249" s="195">
        <f>ROUND(I249*H249,2)</f>
        <v>0</v>
      </c>
      <c r="BL249" s="13" t="s">
        <v>124</v>
      </c>
      <c r="BM249" s="194" t="s">
        <v>361</v>
      </c>
    </row>
    <row r="250" spans="2:47" s="1" customFormat="1" ht="12">
      <c r="B250" s="30"/>
      <c r="C250" s="31"/>
      <c r="D250" s="196" t="s">
        <v>127</v>
      </c>
      <c r="E250" s="31"/>
      <c r="F250" s="197" t="s">
        <v>156</v>
      </c>
      <c r="G250" s="31"/>
      <c r="H250" s="31"/>
      <c r="I250" s="101"/>
      <c r="J250" s="31"/>
      <c r="K250" s="31"/>
      <c r="L250" s="34"/>
      <c r="M250" s="198"/>
      <c r="N250" s="62"/>
      <c r="O250" s="62"/>
      <c r="P250" s="62"/>
      <c r="Q250" s="62"/>
      <c r="R250" s="62"/>
      <c r="S250" s="62"/>
      <c r="T250" s="63"/>
      <c r="AT250" s="13" t="s">
        <v>127</v>
      </c>
      <c r="AU250" s="13" t="s">
        <v>125</v>
      </c>
    </row>
    <row r="251" spans="2:65" s="1" customFormat="1" ht="24" customHeight="1">
      <c r="B251" s="30"/>
      <c r="C251" s="183" t="s">
        <v>362</v>
      </c>
      <c r="D251" s="183" t="s">
        <v>120</v>
      </c>
      <c r="E251" s="184" t="s">
        <v>245</v>
      </c>
      <c r="F251" s="185" t="s">
        <v>246</v>
      </c>
      <c r="G251" s="186" t="s">
        <v>230</v>
      </c>
      <c r="H251" s="187">
        <v>1</v>
      </c>
      <c r="I251" s="188"/>
      <c r="J251" s="189">
        <f>ROUND(I251*H251,2)</f>
        <v>0</v>
      </c>
      <c r="K251" s="185" t="s">
        <v>1</v>
      </c>
      <c r="L251" s="34"/>
      <c r="M251" s="190" t="s">
        <v>1</v>
      </c>
      <c r="N251" s="191" t="s">
        <v>42</v>
      </c>
      <c r="O251" s="62"/>
      <c r="P251" s="192">
        <f>O251*H251</f>
        <v>0</v>
      </c>
      <c r="Q251" s="192">
        <v>0</v>
      </c>
      <c r="R251" s="192">
        <f>Q251*H251</f>
        <v>0</v>
      </c>
      <c r="S251" s="192">
        <v>0</v>
      </c>
      <c r="T251" s="193">
        <f>S251*H251</f>
        <v>0</v>
      </c>
      <c r="AR251" s="194" t="s">
        <v>124</v>
      </c>
      <c r="AT251" s="194" t="s">
        <v>120</v>
      </c>
      <c r="AU251" s="194" t="s">
        <v>125</v>
      </c>
      <c r="AY251" s="13" t="s">
        <v>114</v>
      </c>
      <c r="BE251" s="195">
        <f>IF(N251="základní",J251,0)</f>
        <v>0</v>
      </c>
      <c r="BF251" s="195">
        <f>IF(N251="snížená",J251,0)</f>
        <v>0</v>
      </c>
      <c r="BG251" s="195">
        <f>IF(N251="zákl. přenesená",J251,0)</f>
        <v>0</v>
      </c>
      <c r="BH251" s="195">
        <f>IF(N251="sníž. přenesená",J251,0)</f>
        <v>0</v>
      </c>
      <c r="BI251" s="195">
        <f>IF(N251="nulová",J251,0)</f>
        <v>0</v>
      </c>
      <c r="BJ251" s="13" t="s">
        <v>21</v>
      </c>
      <c r="BK251" s="195">
        <f>ROUND(I251*H251,2)</f>
        <v>0</v>
      </c>
      <c r="BL251" s="13" t="s">
        <v>124</v>
      </c>
      <c r="BM251" s="194" t="s">
        <v>363</v>
      </c>
    </row>
    <row r="252" spans="2:47" s="1" customFormat="1" ht="27">
      <c r="B252" s="30"/>
      <c r="C252" s="31"/>
      <c r="D252" s="196" t="s">
        <v>127</v>
      </c>
      <c r="E252" s="31"/>
      <c r="F252" s="197" t="s">
        <v>248</v>
      </c>
      <c r="G252" s="31"/>
      <c r="H252" s="31"/>
      <c r="I252" s="101"/>
      <c r="J252" s="31"/>
      <c r="K252" s="31"/>
      <c r="L252" s="34"/>
      <c r="M252" s="198"/>
      <c r="N252" s="62"/>
      <c r="O252" s="62"/>
      <c r="P252" s="62"/>
      <c r="Q252" s="62"/>
      <c r="R252" s="62"/>
      <c r="S252" s="62"/>
      <c r="T252" s="63"/>
      <c r="AT252" s="13" t="s">
        <v>127</v>
      </c>
      <c r="AU252" s="13" t="s">
        <v>125</v>
      </c>
    </row>
    <row r="253" spans="2:65" s="1" customFormat="1" ht="24" customHeight="1">
      <c r="B253" s="30"/>
      <c r="C253" s="183" t="s">
        <v>364</v>
      </c>
      <c r="D253" s="183" t="s">
        <v>120</v>
      </c>
      <c r="E253" s="184" t="s">
        <v>365</v>
      </c>
      <c r="F253" s="185" t="s">
        <v>366</v>
      </c>
      <c r="G253" s="186" t="s">
        <v>230</v>
      </c>
      <c r="H253" s="187">
        <v>1</v>
      </c>
      <c r="I253" s="188"/>
      <c r="J253" s="189">
        <f>ROUND(I253*H253,2)</f>
        <v>0</v>
      </c>
      <c r="K253" s="185" t="s">
        <v>231</v>
      </c>
      <c r="L253" s="34"/>
      <c r="M253" s="190" t="s">
        <v>1</v>
      </c>
      <c r="N253" s="191" t="s">
        <v>42</v>
      </c>
      <c r="O253" s="62"/>
      <c r="P253" s="192">
        <f>O253*H253</f>
        <v>0</v>
      </c>
      <c r="Q253" s="192">
        <v>0</v>
      </c>
      <c r="R253" s="192">
        <f>Q253*H253</f>
        <v>0</v>
      </c>
      <c r="S253" s="192">
        <v>2.2</v>
      </c>
      <c r="T253" s="193">
        <f>S253*H253</f>
        <v>2.2</v>
      </c>
      <c r="AR253" s="194" t="s">
        <v>124</v>
      </c>
      <c r="AT253" s="194" t="s">
        <v>120</v>
      </c>
      <c r="AU253" s="194" t="s">
        <v>125</v>
      </c>
      <c r="AY253" s="13" t="s">
        <v>114</v>
      </c>
      <c r="BE253" s="195">
        <f>IF(N253="základní",J253,0)</f>
        <v>0</v>
      </c>
      <c r="BF253" s="195">
        <f>IF(N253="snížená",J253,0)</f>
        <v>0</v>
      </c>
      <c r="BG253" s="195">
        <f>IF(N253="zákl. přenesená",J253,0)</f>
        <v>0</v>
      </c>
      <c r="BH253" s="195">
        <f>IF(N253="sníž. přenesená",J253,0)</f>
        <v>0</v>
      </c>
      <c r="BI253" s="195">
        <f>IF(N253="nulová",J253,0)</f>
        <v>0</v>
      </c>
      <c r="BJ253" s="13" t="s">
        <v>21</v>
      </c>
      <c r="BK253" s="195">
        <f>ROUND(I253*H253,2)</f>
        <v>0</v>
      </c>
      <c r="BL253" s="13" t="s">
        <v>124</v>
      </c>
      <c r="BM253" s="194" t="s">
        <v>367</v>
      </c>
    </row>
    <row r="254" spans="2:47" s="1" customFormat="1" ht="18">
      <c r="B254" s="30"/>
      <c r="C254" s="31"/>
      <c r="D254" s="196" t="s">
        <v>127</v>
      </c>
      <c r="E254" s="31"/>
      <c r="F254" s="197" t="s">
        <v>368</v>
      </c>
      <c r="G254" s="31"/>
      <c r="H254" s="31"/>
      <c r="I254" s="101"/>
      <c r="J254" s="31"/>
      <c r="K254" s="31"/>
      <c r="L254" s="34"/>
      <c r="M254" s="198"/>
      <c r="N254" s="62"/>
      <c r="O254" s="62"/>
      <c r="P254" s="62"/>
      <c r="Q254" s="62"/>
      <c r="R254" s="62"/>
      <c r="S254" s="62"/>
      <c r="T254" s="63"/>
      <c r="AT254" s="13" t="s">
        <v>127</v>
      </c>
      <c r="AU254" s="13" t="s">
        <v>125</v>
      </c>
    </row>
    <row r="255" spans="2:65" s="1" customFormat="1" ht="24" customHeight="1">
      <c r="B255" s="30"/>
      <c r="C255" s="183" t="s">
        <v>369</v>
      </c>
      <c r="D255" s="183" t="s">
        <v>120</v>
      </c>
      <c r="E255" s="184" t="s">
        <v>370</v>
      </c>
      <c r="F255" s="185" t="s">
        <v>371</v>
      </c>
      <c r="G255" s="186" t="s">
        <v>230</v>
      </c>
      <c r="H255" s="187">
        <v>1</v>
      </c>
      <c r="I255" s="188"/>
      <c r="J255" s="189">
        <f>ROUND(I255*H255,2)</f>
        <v>0</v>
      </c>
      <c r="K255" s="185" t="s">
        <v>161</v>
      </c>
      <c r="L255" s="34"/>
      <c r="M255" s="190" t="s">
        <v>1</v>
      </c>
      <c r="N255" s="191" t="s">
        <v>42</v>
      </c>
      <c r="O255" s="62"/>
      <c r="P255" s="192">
        <f>O255*H255</f>
        <v>0</v>
      </c>
      <c r="Q255" s="192">
        <v>0</v>
      </c>
      <c r="R255" s="192">
        <f>Q255*H255</f>
        <v>0</v>
      </c>
      <c r="S255" s="192">
        <v>0</v>
      </c>
      <c r="T255" s="193">
        <f>S255*H255</f>
        <v>0</v>
      </c>
      <c r="AR255" s="194" t="s">
        <v>124</v>
      </c>
      <c r="AT255" s="194" t="s">
        <v>120</v>
      </c>
      <c r="AU255" s="194" t="s">
        <v>125</v>
      </c>
      <c r="AY255" s="13" t="s">
        <v>114</v>
      </c>
      <c r="BE255" s="195">
        <f>IF(N255="základní",J255,0)</f>
        <v>0</v>
      </c>
      <c r="BF255" s="195">
        <f>IF(N255="snížená",J255,0)</f>
        <v>0</v>
      </c>
      <c r="BG255" s="195">
        <f>IF(N255="zákl. přenesená",J255,0)</f>
        <v>0</v>
      </c>
      <c r="BH255" s="195">
        <f>IF(N255="sníž. přenesená",J255,0)</f>
        <v>0</v>
      </c>
      <c r="BI255" s="195">
        <f>IF(N255="nulová",J255,0)</f>
        <v>0</v>
      </c>
      <c r="BJ255" s="13" t="s">
        <v>21</v>
      </c>
      <c r="BK255" s="195">
        <f>ROUND(I255*H255,2)</f>
        <v>0</v>
      </c>
      <c r="BL255" s="13" t="s">
        <v>124</v>
      </c>
      <c r="BM255" s="194" t="s">
        <v>372</v>
      </c>
    </row>
    <row r="256" spans="2:47" s="1" customFormat="1" ht="18">
      <c r="B256" s="30"/>
      <c r="C256" s="31"/>
      <c r="D256" s="196" t="s">
        <v>127</v>
      </c>
      <c r="E256" s="31"/>
      <c r="F256" s="197" t="s">
        <v>373</v>
      </c>
      <c r="G256" s="31"/>
      <c r="H256" s="31"/>
      <c r="I256" s="101"/>
      <c r="J256" s="31"/>
      <c r="K256" s="31"/>
      <c r="L256" s="34"/>
      <c r="M256" s="198"/>
      <c r="N256" s="62"/>
      <c r="O256" s="62"/>
      <c r="P256" s="62"/>
      <c r="Q256" s="62"/>
      <c r="R256" s="62"/>
      <c r="S256" s="62"/>
      <c r="T256" s="63"/>
      <c r="AT256" s="13" t="s">
        <v>127</v>
      </c>
      <c r="AU256" s="13" t="s">
        <v>125</v>
      </c>
    </row>
    <row r="257" spans="2:65" s="1" customFormat="1" ht="24" customHeight="1">
      <c r="B257" s="30"/>
      <c r="C257" s="183" t="s">
        <v>374</v>
      </c>
      <c r="D257" s="183" t="s">
        <v>120</v>
      </c>
      <c r="E257" s="184" t="s">
        <v>375</v>
      </c>
      <c r="F257" s="185" t="s">
        <v>376</v>
      </c>
      <c r="G257" s="186" t="s">
        <v>230</v>
      </c>
      <c r="H257" s="187">
        <v>1</v>
      </c>
      <c r="I257" s="188"/>
      <c r="J257" s="189">
        <f>ROUND(I257*H257,2)</f>
        <v>0</v>
      </c>
      <c r="K257" s="185" t="s">
        <v>131</v>
      </c>
      <c r="L257" s="34"/>
      <c r="M257" s="190" t="s">
        <v>1</v>
      </c>
      <c r="N257" s="191" t="s">
        <v>42</v>
      </c>
      <c r="O257" s="62"/>
      <c r="P257" s="192">
        <f>O257*H257</f>
        <v>0</v>
      </c>
      <c r="Q257" s="192">
        <v>0</v>
      </c>
      <c r="R257" s="192">
        <f>Q257*H257</f>
        <v>0</v>
      </c>
      <c r="S257" s="192">
        <v>0</v>
      </c>
      <c r="T257" s="193">
        <f>S257*H257</f>
        <v>0</v>
      </c>
      <c r="AR257" s="194" t="s">
        <v>124</v>
      </c>
      <c r="AT257" s="194" t="s">
        <v>120</v>
      </c>
      <c r="AU257" s="194" t="s">
        <v>125</v>
      </c>
      <c r="AY257" s="13" t="s">
        <v>114</v>
      </c>
      <c r="BE257" s="195">
        <f>IF(N257="základní",J257,0)</f>
        <v>0</v>
      </c>
      <c r="BF257" s="195">
        <f>IF(N257="snížená",J257,0)</f>
        <v>0</v>
      </c>
      <c r="BG257" s="195">
        <f>IF(N257="zákl. přenesená",J257,0)</f>
        <v>0</v>
      </c>
      <c r="BH257" s="195">
        <f>IF(N257="sníž. přenesená",J257,0)</f>
        <v>0</v>
      </c>
      <c r="BI257" s="195">
        <f>IF(N257="nulová",J257,0)</f>
        <v>0</v>
      </c>
      <c r="BJ257" s="13" t="s">
        <v>21</v>
      </c>
      <c r="BK257" s="195">
        <f>ROUND(I257*H257,2)</f>
        <v>0</v>
      </c>
      <c r="BL257" s="13" t="s">
        <v>124</v>
      </c>
      <c r="BM257" s="194" t="s">
        <v>377</v>
      </c>
    </row>
    <row r="258" spans="2:47" s="1" customFormat="1" ht="18">
      <c r="B258" s="30"/>
      <c r="C258" s="31"/>
      <c r="D258" s="196" t="s">
        <v>127</v>
      </c>
      <c r="E258" s="31"/>
      <c r="F258" s="197" t="s">
        <v>378</v>
      </c>
      <c r="G258" s="31"/>
      <c r="H258" s="31"/>
      <c r="I258" s="101"/>
      <c r="J258" s="31"/>
      <c r="K258" s="31"/>
      <c r="L258" s="34"/>
      <c r="M258" s="198"/>
      <c r="N258" s="62"/>
      <c r="O258" s="62"/>
      <c r="P258" s="62"/>
      <c r="Q258" s="62"/>
      <c r="R258" s="62"/>
      <c r="S258" s="62"/>
      <c r="T258" s="63"/>
      <c r="AT258" s="13" t="s">
        <v>127</v>
      </c>
      <c r="AU258" s="13" t="s">
        <v>125</v>
      </c>
    </row>
    <row r="259" spans="2:65" s="1" customFormat="1" ht="24" customHeight="1">
      <c r="B259" s="30"/>
      <c r="C259" s="183" t="s">
        <v>379</v>
      </c>
      <c r="D259" s="183" t="s">
        <v>120</v>
      </c>
      <c r="E259" s="184" t="s">
        <v>380</v>
      </c>
      <c r="F259" s="185" t="s">
        <v>381</v>
      </c>
      <c r="G259" s="186" t="s">
        <v>230</v>
      </c>
      <c r="H259" s="187">
        <v>1</v>
      </c>
      <c r="I259" s="188"/>
      <c r="J259" s="189">
        <f>ROUND(I259*H259,2)</f>
        <v>0</v>
      </c>
      <c r="K259" s="185" t="s">
        <v>161</v>
      </c>
      <c r="L259" s="34"/>
      <c r="M259" s="190" t="s">
        <v>1</v>
      </c>
      <c r="N259" s="191" t="s">
        <v>42</v>
      </c>
      <c r="O259" s="62"/>
      <c r="P259" s="192">
        <f>O259*H259</f>
        <v>0</v>
      </c>
      <c r="Q259" s="192">
        <v>0</v>
      </c>
      <c r="R259" s="192">
        <f>Q259*H259</f>
        <v>0</v>
      </c>
      <c r="S259" s="192">
        <v>0</v>
      </c>
      <c r="T259" s="193">
        <f>S259*H259</f>
        <v>0</v>
      </c>
      <c r="AR259" s="194" t="s">
        <v>124</v>
      </c>
      <c r="AT259" s="194" t="s">
        <v>120</v>
      </c>
      <c r="AU259" s="194" t="s">
        <v>125</v>
      </c>
      <c r="AY259" s="13" t="s">
        <v>114</v>
      </c>
      <c r="BE259" s="195">
        <f>IF(N259="základní",J259,0)</f>
        <v>0</v>
      </c>
      <c r="BF259" s="195">
        <f>IF(N259="snížená",J259,0)</f>
        <v>0</v>
      </c>
      <c r="BG259" s="195">
        <f>IF(N259="zákl. přenesená",J259,0)</f>
        <v>0</v>
      </c>
      <c r="BH259" s="195">
        <f>IF(N259="sníž. přenesená",J259,0)</f>
        <v>0</v>
      </c>
      <c r="BI259" s="195">
        <f>IF(N259="nulová",J259,0)</f>
        <v>0</v>
      </c>
      <c r="BJ259" s="13" t="s">
        <v>21</v>
      </c>
      <c r="BK259" s="195">
        <f>ROUND(I259*H259,2)</f>
        <v>0</v>
      </c>
      <c r="BL259" s="13" t="s">
        <v>124</v>
      </c>
      <c r="BM259" s="194" t="s">
        <v>382</v>
      </c>
    </row>
    <row r="260" spans="2:47" s="1" customFormat="1" ht="18">
      <c r="B260" s="30"/>
      <c r="C260" s="31"/>
      <c r="D260" s="196" t="s">
        <v>127</v>
      </c>
      <c r="E260" s="31"/>
      <c r="F260" s="197" t="s">
        <v>383</v>
      </c>
      <c r="G260" s="31"/>
      <c r="H260" s="31"/>
      <c r="I260" s="101"/>
      <c r="J260" s="31"/>
      <c r="K260" s="31"/>
      <c r="L260" s="34"/>
      <c r="M260" s="198"/>
      <c r="N260" s="62"/>
      <c r="O260" s="62"/>
      <c r="P260" s="62"/>
      <c r="Q260" s="62"/>
      <c r="R260" s="62"/>
      <c r="S260" s="62"/>
      <c r="T260" s="63"/>
      <c r="AT260" s="13" t="s">
        <v>127</v>
      </c>
      <c r="AU260" s="13" t="s">
        <v>125</v>
      </c>
    </row>
    <row r="261" spans="2:65" s="1" customFormat="1" ht="24" customHeight="1">
      <c r="B261" s="30"/>
      <c r="C261" s="183" t="s">
        <v>384</v>
      </c>
      <c r="D261" s="183" t="s">
        <v>120</v>
      </c>
      <c r="E261" s="184" t="s">
        <v>385</v>
      </c>
      <c r="F261" s="185" t="s">
        <v>386</v>
      </c>
      <c r="G261" s="186" t="s">
        <v>230</v>
      </c>
      <c r="H261" s="187">
        <v>1</v>
      </c>
      <c r="I261" s="188"/>
      <c r="J261" s="189">
        <f>ROUND(I261*H261,2)</f>
        <v>0</v>
      </c>
      <c r="K261" s="185" t="s">
        <v>161</v>
      </c>
      <c r="L261" s="34"/>
      <c r="M261" s="190" t="s">
        <v>1</v>
      </c>
      <c r="N261" s="191" t="s">
        <v>42</v>
      </c>
      <c r="O261" s="62"/>
      <c r="P261" s="192">
        <f>O261*H261</f>
        <v>0</v>
      </c>
      <c r="Q261" s="192">
        <v>0</v>
      </c>
      <c r="R261" s="192">
        <f>Q261*H261</f>
        <v>0</v>
      </c>
      <c r="S261" s="192">
        <v>0</v>
      </c>
      <c r="T261" s="193">
        <f>S261*H261</f>
        <v>0</v>
      </c>
      <c r="AR261" s="194" t="s">
        <v>124</v>
      </c>
      <c r="AT261" s="194" t="s">
        <v>120</v>
      </c>
      <c r="AU261" s="194" t="s">
        <v>125</v>
      </c>
      <c r="AY261" s="13" t="s">
        <v>114</v>
      </c>
      <c r="BE261" s="195">
        <f>IF(N261="základní",J261,0)</f>
        <v>0</v>
      </c>
      <c r="BF261" s="195">
        <f>IF(N261="snížená",J261,0)</f>
        <v>0</v>
      </c>
      <c r="BG261" s="195">
        <f>IF(N261="zákl. přenesená",J261,0)</f>
        <v>0</v>
      </c>
      <c r="BH261" s="195">
        <f>IF(N261="sníž. přenesená",J261,0)</f>
        <v>0</v>
      </c>
      <c r="BI261" s="195">
        <f>IF(N261="nulová",J261,0)</f>
        <v>0</v>
      </c>
      <c r="BJ261" s="13" t="s">
        <v>21</v>
      </c>
      <c r="BK261" s="195">
        <f>ROUND(I261*H261,2)</f>
        <v>0</v>
      </c>
      <c r="BL261" s="13" t="s">
        <v>124</v>
      </c>
      <c r="BM261" s="194" t="s">
        <v>387</v>
      </c>
    </row>
    <row r="262" spans="2:47" s="1" customFormat="1" ht="27">
      <c r="B262" s="30"/>
      <c r="C262" s="31"/>
      <c r="D262" s="196" t="s">
        <v>127</v>
      </c>
      <c r="E262" s="31"/>
      <c r="F262" s="197" t="s">
        <v>388</v>
      </c>
      <c r="G262" s="31"/>
      <c r="H262" s="31"/>
      <c r="I262" s="101"/>
      <c r="J262" s="31"/>
      <c r="K262" s="31"/>
      <c r="L262" s="34"/>
      <c r="M262" s="198"/>
      <c r="N262" s="62"/>
      <c r="O262" s="62"/>
      <c r="P262" s="62"/>
      <c r="Q262" s="62"/>
      <c r="R262" s="62"/>
      <c r="S262" s="62"/>
      <c r="T262" s="63"/>
      <c r="AT262" s="13" t="s">
        <v>127</v>
      </c>
      <c r="AU262" s="13" t="s">
        <v>125</v>
      </c>
    </row>
    <row r="263" spans="2:65" s="1" customFormat="1" ht="24" customHeight="1">
      <c r="B263" s="30"/>
      <c r="C263" s="183" t="s">
        <v>389</v>
      </c>
      <c r="D263" s="183" t="s">
        <v>120</v>
      </c>
      <c r="E263" s="184" t="s">
        <v>390</v>
      </c>
      <c r="F263" s="185" t="s">
        <v>391</v>
      </c>
      <c r="G263" s="186" t="s">
        <v>230</v>
      </c>
      <c r="H263" s="187">
        <v>1</v>
      </c>
      <c r="I263" s="188"/>
      <c r="J263" s="189">
        <f>ROUND(I263*H263,2)</f>
        <v>0</v>
      </c>
      <c r="K263" s="185" t="s">
        <v>131</v>
      </c>
      <c r="L263" s="34"/>
      <c r="M263" s="190" t="s">
        <v>1</v>
      </c>
      <c r="N263" s="191" t="s">
        <v>42</v>
      </c>
      <c r="O263" s="62"/>
      <c r="P263" s="192">
        <f>O263*H263</f>
        <v>0</v>
      </c>
      <c r="Q263" s="192">
        <v>0</v>
      </c>
      <c r="R263" s="192">
        <f>Q263*H263</f>
        <v>0</v>
      </c>
      <c r="S263" s="192">
        <v>0</v>
      </c>
      <c r="T263" s="193">
        <f>S263*H263</f>
        <v>0</v>
      </c>
      <c r="AR263" s="194" t="s">
        <v>124</v>
      </c>
      <c r="AT263" s="194" t="s">
        <v>120</v>
      </c>
      <c r="AU263" s="194" t="s">
        <v>125</v>
      </c>
      <c r="AY263" s="13" t="s">
        <v>114</v>
      </c>
      <c r="BE263" s="195">
        <f>IF(N263="základní",J263,0)</f>
        <v>0</v>
      </c>
      <c r="BF263" s="195">
        <f>IF(N263="snížená",J263,0)</f>
        <v>0</v>
      </c>
      <c r="BG263" s="195">
        <f>IF(N263="zákl. přenesená",J263,0)</f>
        <v>0</v>
      </c>
      <c r="BH263" s="195">
        <f>IF(N263="sníž. přenesená",J263,0)</f>
        <v>0</v>
      </c>
      <c r="BI263" s="195">
        <f>IF(N263="nulová",J263,0)</f>
        <v>0</v>
      </c>
      <c r="BJ263" s="13" t="s">
        <v>21</v>
      </c>
      <c r="BK263" s="195">
        <f>ROUND(I263*H263,2)</f>
        <v>0</v>
      </c>
      <c r="BL263" s="13" t="s">
        <v>124</v>
      </c>
      <c r="BM263" s="194" t="s">
        <v>392</v>
      </c>
    </row>
    <row r="264" spans="2:47" s="1" customFormat="1" ht="27">
      <c r="B264" s="30"/>
      <c r="C264" s="31"/>
      <c r="D264" s="196" t="s">
        <v>127</v>
      </c>
      <c r="E264" s="31"/>
      <c r="F264" s="197" t="s">
        <v>393</v>
      </c>
      <c r="G264" s="31"/>
      <c r="H264" s="31"/>
      <c r="I264" s="101"/>
      <c r="J264" s="31"/>
      <c r="K264" s="31"/>
      <c r="L264" s="34"/>
      <c r="M264" s="198"/>
      <c r="N264" s="62"/>
      <c r="O264" s="62"/>
      <c r="P264" s="62"/>
      <c r="Q264" s="62"/>
      <c r="R264" s="62"/>
      <c r="S264" s="62"/>
      <c r="T264" s="63"/>
      <c r="AT264" s="13" t="s">
        <v>127</v>
      </c>
      <c r="AU264" s="13" t="s">
        <v>125</v>
      </c>
    </row>
    <row r="265" spans="2:65" s="1" customFormat="1" ht="24" customHeight="1">
      <c r="B265" s="30"/>
      <c r="C265" s="183" t="s">
        <v>394</v>
      </c>
      <c r="D265" s="183" t="s">
        <v>120</v>
      </c>
      <c r="E265" s="184" t="s">
        <v>395</v>
      </c>
      <c r="F265" s="185" t="s">
        <v>396</v>
      </c>
      <c r="G265" s="186" t="s">
        <v>138</v>
      </c>
      <c r="H265" s="187">
        <v>1</v>
      </c>
      <c r="I265" s="188"/>
      <c r="J265" s="189">
        <f>ROUND(I265*H265,2)</f>
        <v>0</v>
      </c>
      <c r="K265" s="185" t="s">
        <v>231</v>
      </c>
      <c r="L265" s="34"/>
      <c r="M265" s="190" t="s">
        <v>1</v>
      </c>
      <c r="N265" s="191" t="s">
        <v>42</v>
      </c>
      <c r="O265" s="62"/>
      <c r="P265" s="192">
        <f>O265*H265</f>
        <v>0</v>
      </c>
      <c r="Q265" s="192">
        <v>0.00273</v>
      </c>
      <c r="R265" s="192">
        <f>Q265*H265</f>
        <v>0.00273</v>
      </c>
      <c r="S265" s="192">
        <v>0</v>
      </c>
      <c r="T265" s="193">
        <f>S265*H265</f>
        <v>0</v>
      </c>
      <c r="AR265" s="194" t="s">
        <v>124</v>
      </c>
      <c r="AT265" s="194" t="s">
        <v>120</v>
      </c>
      <c r="AU265" s="194" t="s">
        <v>125</v>
      </c>
      <c r="AY265" s="13" t="s">
        <v>114</v>
      </c>
      <c r="BE265" s="195">
        <f>IF(N265="základní",J265,0)</f>
        <v>0</v>
      </c>
      <c r="BF265" s="195">
        <f>IF(N265="snížená",J265,0)</f>
        <v>0</v>
      </c>
      <c r="BG265" s="195">
        <f>IF(N265="zákl. přenesená",J265,0)</f>
        <v>0</v>
      </c>
      <c r="BH265" s="195">
        <f>IF(N265="sníž. přenesená",J265,0)</f>
        <v>0</v>
      </c>
      <c r="BI265" s="195">
        <f>IF(N265="nulová",J265,0)</f>
        <v>0</v>
      </c>
      <c r="BJ265" s="13" t="s">
        <v>21</v>
      </c>
      <c r="BK265" s="195">
        <f>ROUND(I265*H265,2)</f>
        <v>0</v>
      </c>
      <c r="BL265" s="13" t="s">
        <v>124</v>
      </c>
      <c r="BM265" s="194" t="s">
        <v>397</v>
      </c>
    </row>
    <row r="266" spans="2:47" s="1" customFormat="1" ht="18">
      <c r="B266" s="30"/>
      <c r="C266" s="31"/>
      <c r="D266" s="196" t="s">
        <v>127</v>
      </c>
      <c r="E266" s="31"/>
      <c r="F266" s="197" t="s">
        <v>398</v>
      </c>
      <c r="G266" s="31"/>
      <c r="H266" s="31"/>
      <c r="I266" s="101"/>
      <c r="J266" s="31"/>
      <c r="K266" s="31"/>
      <c r="L266" s="34"/>
      <c r="M266" s="198"/>
      <c r="N266" s="62"/>
      <c r="O266" s="62"/>
      <c r="P266" s="62"/>
      <c r="Q266" s="62"/>
      <c r="R266" s="62"/>
      <c r="S266" s="62"/>
      <c r="T266" s="63"/>
      <c r="AT266" s="13" t="s">
        <v>127</v>
      </c>
      <c r="AU266" s="13" t="s">
        <v>125</v>
      </c>
    </row>
    <row r="267" spans="2:65" s="1" customFormat="1" ht="16.5" customHeight="1">
      <c r="B267" s="30"/>
      <c r="C267" s="183" t="s">
        <v>399</v>
      </c>
      <c r="D267" s="183" t="s">
        <v>120</v>
      </c>
      <c r="E267" s="184" t="s">
        <v>175</v>
      </c>
      <c r="F267" s="185" t="s">
        <v>176</v>
      </c>
      <c r="G267" s="186" t="s">
        <v>177</v>
      </c>
      <c r="H267" s="187">
        <v>1</v>
      </c>
      <c r="I267" s="188"/>
      <c r="J267" s="189">
        <f>ROUND(I267*H267,2)</f>
        <v>0</v>
      </c>
      <c r="K267" s="185" t="s">
        <v>1</v>
      </c>
      <c r="L267" s="34"/>
      <c r="M267" s="190" t="s">
        <v>1</v>
      </c>
      <c r="N267" s="191" t="s">
        <v>42</v>
      </c>
      <c r="O267" s="62"/>
      <c r="P267" s="192">
        <f>O267*H267</f>
        <v>0</v>
      </c>
      <c r="Q267" s="192">
        <v>0</v>
      </c>
      <c r="R267" s="192">
        <f>Q267*H267</f>
        <v>0</v>
      </c>
      <c r="S267" s="192">
        <v>0</v>
      </c>
      <c r="T267" s="193">
        <f>S267*H267</f>
        <v>0</v>
      </c>
      <c r="AR267" s="194" t="s">
        <v>124</v>
      </c>
      <c r="AT267" s="194" t="s">
        <v>120</v>
      </c>
      <c r="AU267" s="194" t="s">
        <v>125</v>
      </c>
      <c r="AY267" s="13" t="s">
        <v>114</v>
      </c>
      <c r="BE267" s="195">
        <f>IF(N267="základní",J267,0)</f>
        <v>0</v>
      </c>
      <c r="BF267" s="195">
        <f>IF(N267="snížená",J267,0)</f>
        <v>0</v>
      </c>
      <c r="BG267" s="195">
        <f>IF(N267="zákl. přenesená",J267,0)</f>
        <v>0</v>
      </c>
      <c r="BH267" s="195">
        <f>IF(N267="sníž. přenesená",J267,0)</f>
        <v>0</v>
      </c>
      <c r="BI267" s="195">
        <f>IF(N267="nulová",J267,0)</f>
        <v>0</v>
      </c>
      <c r="BJ267" s="13" t="s">
        <v>21</v>
      </c>
      <c r="BK267" s="195">
        <f>ROUND(I267*H267,2)</f>
        <v>0</v>
      </c>
      <c r="BL267" s="13" t="s">
        <v>124</v>
      </c>
      <c r="BM267" s="194" t="s">
        <v>400</v>
      </c>
    </row>
    <row r="268" spans="2:47" s="1" customFormat="1" ht="12">
      <c r="B268" s="30"/>
      <c r="C268" s="31"/>
      <c r="D268" s="196" t="s">
        <v>127</v>
      </c>
      <c r="E268" s="31"/>
      <c r="F268" s="197" t="s">
        <v>176</v>
      </c>
      <c r="G268" s="31"/>
      <c r="H268" s="31"/>
      <c r="I268" s="101"/>
      <c r="J268" s="31"/>
      <c r="K268" s="31"/>
      <c r="L268" s="34"/>
      <c r="M268" s="198"/>
      <c r="N268" s="62"/>
      <c r="O268" s="62"/>
      <c r="P268" s="62"/>
      <c r="Q268" s="62"/>
      <c r="R268" s="62"/>
      <c r="S268" s="62"/>
      <c r="T268" s="63"/>
      <c r="AT268" s="13" t="s">
        <v>127</v>
      </c>
      <c r="AU268" s="13" t="s">
        <v>125</v>
      </c>
    </row>
    <row r="269" spans="2:65" s="1" customFormat="1" ht="24" customHeight="1">
      <c r="B269" s="30"/>
      <c r="C269" s="183" t="s">
        <v>401</v>
      </c>
      <c r="D269" s="183" t="s">
        <v>120</v>
      </c>
      <c r="E269" s="184" t="s">
        <v>180</v>
      </c>
      <c r="F269" s="185" t="s">
        <v>181</v>
      </c>
      <c r="G269" s="186" t="s">
        <v>177</v>
      </c>
      <c r="H269" s="187">
        <v>1</v>
      </c>
      <c r="I269" s="188"/>
      <c r="J269" s="189">
        <f>ROUND(I269*H269,2)</f>
        <v>0</v>
      </c>
      <c r="K269" s="185" t="s">
        <v>1</v>
      </c>
      <c r="L269" s="34"/>
      <c r="M269" s="190" t="s">
        <v>1</v>
      </c>
      <c r="N269" s="191" t="s">
        <v>42</v>
      </c>
      <c r="O269" s="62"/>
      <c r="P269" s="192">
        <f>O269*H269</f>
        <v>0</v>
      </c>
      <c r="Q269" s="192">
        <v>0</v>
      </c>
      <c r="R269" s="192">
        <f>Q269*H269</f>
        <v>0</v>
      </c>
      <c r="S269" s="192">
        <v>0</v>
      </c>
      <c r="T269" s="193">
        <f>S269*H269</f>
        <v>0</v>
      </c>
      <c r="AR269" s="194" t="s">
        <v>124</v>
      </c>
      <c r="AT269" s="194" t="s">
        <v>120</v>
      </c>
      <c r="AU269" s="194" t="s">
        <v>125</v>
      </c>
      <c r="AY269" s="13" t="s">
        <v>114</v>
      </c>
      <c r="BE269" s="195">
        <f>IF(N269="základní",J269,0)</f>
        <v>0</v>
      </c>
      <c r="BF269" s="195">
        <f>IF(N269="snížená",J269,0)</f>
        <v>0</v>
      </c>
      <c r="BG269" s="195">
        <f>IF(N269="zákl. přenesená",J269,0)</f>
        <v>0</v>
      </c>
      <c r="BH269" s="195">
        <f>IF(N269="sníž. přenesená",J269,0)</f>
        <v>0</v>
      </c>
      <c r="BI269" s="195">
        <f>IF(N269="nulová",J269,0)</f>
        <v>0</v>
      </c>
      <c r="BJ269" s="13" t="s">
        <v>21</v>
      </c>
      <c r="BK269" s="195">
        <f>ROUND(I269*H269,2)</f>
        <v>0</v>
      </c>
      <c r="BL269" s="13" t="s">
        <v>124</v>
      </c>
      <c r="BM269" s="194" t="s">
        <v>402</v>
      </c>
    </row>
    <row r="270" spans="2:47" s="1" customFormat="1" ht="12">
      <c r="B270" s="30"/>
      <c r="C270" s="31"/>
      <c r="D270" s="196" t="s">
        <v>127</v>
      </c>
      <c r="E270" s="31"/>
      <c r="F270" s="197" t="s">
        <v>181</v>
      </c>
      <c r="G270" s="31"/>
      <c r="H270" s="31"/>
      <c r="I270" s="101"/>
      <c r="J270" s="31"/>
      <c r="K270" s="31"/>
      <c r="L270" s="34"/>
      <c r="M270" s="198"/>
      <c r="N270" s="62"/>
      <c r="O270" s="62"/>
      <c r="P270" s="62"/>
      <c r="Q270" s="62"/>
      <c r="R270" s="62"/>
      <c r="S270" s="62"/>
      <c r="T270" s="63"/>
      <c r="AT270" s="13" t="s">
        <v>127</v>
      </c>
      <c r="AU270" s="13" t="s">
        <v>125</v>
      </c>
    </row>
    <row r="271" spans="2:65" s="1" customFormat="1" ht="24" customHeight="1">
      <c r="B271" s="30"/>
      <c r="C271" s="183" t="s">
        <v>403</v>
      </c>
      <c r="D271" s="183" t="s">
        <v>120</v>
      </c>
      <c r="E271" s="184" t="s">
        <v>404</v>
      </c>
      <c r="F271" s="185" t="s">
        <v>405</v>
      </c>
      <c r="G271" s="186" t="s">
        <v>177</v>
      </c>
      <c r="H271" s="187">
        <v>1</v>
      </c>
      <c r="I271" s="188"/>
      <c r="J271" s="189">
        <f>ROUND(I271*H271,2)</f>
        <v>0</v>
      </c>
      <c r="K271" s="185" t="s">
        <v>1</v>
      </c>
      <c r="L271" s="34"/>
      <c r="M271" s="190" t="s">
        <v>1</v>
      </c>
      <c r="N271" s="191" t="s">
        <v>42</v>
      </c>
      <c r="O271" s="62"/>
      <c r="P271" s="192">
        <f>O271*H271</f>
        <v>0</v>
      </c>
      <c r="Q271" s="192">
        <v>0</v>
      </c>
      <c r="R271" s="192">
        <f>Q271*H271</f>
        <v>0</v>
      </c>
      <c r="S271" s="192">
        <v>0</v>
      </c>
      <c r="T271" s="193">
        <f>S271*H271</f>
        <v>0</v>
      </c>
      <c r="AR271" s="194" t="s">
        <v>124</v>
      </c>
      <c r="AT271" s="194" t="s">
        <v>120</v>
      </c>
      <c r="AU271" s="194" t="s">
        <v>125</v>
      </c>
      <c r="AY271" s="13" t="s">
        <v>114</v>
      </c>
      <c r="BE271" s="195">
        <f>IF(N271="základní",J271,0)</f>
        <v>0</v>
      </c>
      <c r="BF271" s="195">
        <f>IF(N271="snížená",J271,0)</f>
        <v>0</v>
      </c>
      <c r="BG271" s="195">
        <f>IF(N271="zákl. přenesená",J271,0)</f>
        <v>0</v>
      </c>
      <c r="BH271" s="195">
        <f>IF(N271="sníž. přenesená",J271,0)</f>
        <v>0</v>
      </c>
      <c r="BI271" s="195">
        <f>IF(N271="nulová",J271,0)</f>
        <v>0</v>
      </c>
      <c r="BJ271" s="13" t="s">
        <v>21</v>
      </c>
      <c r="BK271" s="195">
        <f>ROUND(I271*H271,2)</f>
        <v>0</v>
      </c>
      <c r="BL271" s="13" t="s">
        <v>124</v>
      </c>
      <c r="BM271" s="194" t="s">
        <v>406</v>
      </c>
    </row>
    <row r="272" spans="2:47" s="1" customFormat="1" ht="12">
      <c r="B272" s="30"/>
      <c r="C272" s="31"/>
      <c r="D272" s="196" t="s">
        <v>127</v>
      </c>
      <c r="E272" s="31"/>
      <c r="F272" s="197" t="s">
        <v>407</v>
      </c>
      <c r="G272" s="31"/>
      <c r="H272" s="31"/>
      <c r="I272" s="101"/>
      <c r="J272" s="31"/>
      <c r="K272" s="31"/>
      <c r="L272" s="34"/>
      <c r="M272" s="198"/>
      <c r="N272" s="62"/>
      <c r="O272" s="62"/>
      <c r="P272" s="62"/>
      <c r="Q272" s="62"/>
      <c r="R272" s="62"/>
      <c r="S272" s="62"/>
      <c r="T272" s="63"/>
      <c r="AT272" s="13" t="s">
        <v>127</v>
      </c>
      <c r="AU272" s="13" t="s">
        <v>125</v>
      </c>
    </row>
    <row r="273" spans="2:65" s="1" customFormat="1" ht="24" customHeight="1">
      <c r="B273" s="30"/>
      <c r="C273" s="183" t="s">
        <v>408</v>
      </c>
      <c r="D273" s="183" t="s">
        <v>120</v>
      </c>
      <c r="E273" s="184" t="s">
        <v>409</v>
      </c>
      <c r="F273" s="185" t="s">
        <v>410</v>
      </c>
      <c r="G273" s="186" t="s">
        <v>123</v>
      </c>
      <c r="H273" s="187">
        <v>1</v>
      </c>
      <c r="I273" s="188"/>
      <c r="J273" s="189">
        <f>ROUND(I273*H273,2)</f>
        <v>0</v>
      </c>
      <c r="K273" s="185" t="s">
        <v>1</v>
      </c>
      <c r="L273" s="34"/>
      <c r="M273" s="190" t="s">
        <v>1</v>
      </c>
      <c r="N273" s="191" t="s">
        <v>42</v>
      </c>
      <c r="O273" s="62"/>
      <c r="P273" s="192">
        <f>O273*H273</f>
        <v>0</v>
      </c>
      <c r="Q273" s="192">
        <v>0</v>
      </c>
      <c r="R273" s="192">
        <f>Q273*H273</f>
        <v>0</v>
      </c>
      <c r="S273" s="192">
        <v>0</v>
      </c>
      <c r="T273" s="193">
        <f>S273*H273</f>
        <v>0</v>
      </c>
      <c r="AR273" s="194" t="s">
        <v>124</v>
      </c>
      <c r="AT273" s="194" t="s">
        <v>120</v>
      </c>
      <c r="AU273" s="194" t="s">
        <v>125</v>
      </c>
      <c r="AY273" s="13" t="s">
        <v>114</v>
      </c>
      <c r="BE273" s="195">
        <f>IF(N273="základní",J273,0)</f>
        <v>0</v>
      </c>
      <c r="BF273" s="195">
        <f>IF(N273="snížená",J273,0)</f>
        <v>0</v>
      </c>
      <c r="BG273" s="195">
        <f>IF(N273="zákl. přenesená",J273,0)</f>
        <v>0</v>
      </c>
      <c r="BH273" s="195">
        <f>IF(N273="sníž. přenesená",J273,0)</f>
        <v>0</v>
      </c>
      <c r="BI273" s="195">
        <f>IF(N273="nulová",J273,0)</f>
        <v>0</v>
      </c>
      <c r="BJ273" s="13" t="s">
        <v>21</v>
      </c>
      <c r="BK273" s="195">
        <f>ROUND(I273*H273,2)</f>
        <v>0</v>
      </c>
      <c r="BL273" s="13" t="s">
        <v>124</v>
      </c>
      <c r="BM273" s="194" t="s">
        <v>411</v>
      </c>
    </row>
    <row r="274" spans="2:47" s="1" customFormat="1" ht="18">
      <c r="B274" s="30"/>
      <c r="C274" s="31"/>
      <c r="D274" s="196" t="s">
        <v>127</v>
      </c>
      <c r="E274" s="31"/>
      <c r="F274" s="197" t="s">
        <v>412</v>
      </c>
      <c r="G274" s="31"/>
      <c r="H274" s="31"/>
      <c r="I274" s="101"/>
      <c r="J274" s="31"/>
      <c r="K274" s="31"/>
      <c r="L274" s="34"/>
      <c r="M274" s="198"/>
      <c r="N274" s="62"/>
      <c r="O274" s="62"/>
      <c r="P274" s="62"/>
      <c r="Q274" s="62"/>
      <c r="R274" s="62"/>
      <c r="S274" s="62"/>
      <c r="T274" s="63"/>
      <c r="AT274" s="13" t="s">
        <v>127</v>
      </c>
      <c r="AU274" s="13" t="s">
        <v>125</v>
      </c>
    </row>
    <row r="275" spans="2:65" s="1" customFormat="1" ht="24" customHeight="1">
      <c r="B275" s="30"/>
      <c r="C275" s="183" t="s">
        <v>413</v>
      </c>
      <c r="D275" s="183" t="s">
        <v>120</v>
      </c>
      <c r="E275" s="184" t="s">
        <v>414</v>
      </c>
      <c r="F275" s="185" t="s">
        <v>415</v>
      </c>
      <c r="G275" s="186" t="s">
        <v>123</v>
      </c>
      <c r="H275" s="187">
        <v>1</v>
      </c>
      <c r="I275" s="188"/>
      <c r="J275" s="189">
        <f>ROUND(I275*H275,2)</f>
        <v>0</v>
      </c>
      <c r="K275" s="185" t="s">
        <v>161</v>
      </c>
      <c r="L275" s="34"/>
      <c r="M275" s="190" t="s">
        <v>1</v>
      </c>
      <c r="N275" s="191" t="s">
        <v>42</v>
      </c>
      <c r="O275" s="62"/>
      <c r="P275" s="192">
        <f>O275*H275</f>
        <v>0</v>
      </c>
      <c r="Q275" s="192">
        <v>0</v>
      </c>
      <c r="R275" s="192">
        <f>Q275*H275</f>
        <v>0</v>
      </c>
      <c r="S275" s="192">
        <v>0</v>
      </c>
      <c r="T275" s="193">
        <f>S275*H275</f>
        <v>0</v>
      </c>
      <c r="AR275" s="194" t="s">
        <v>124</v>
      </c>
      <c r="AT275" s="194" t="s">
        <v>120</v>
      </c>
      <c r="AU275" s="194" t="s">
        <v>125</v>
      </c>
      <c r="AY275" s="13" t="s">
        <v>114</v>
      </c>
      <c r="BE275" s="195">
        <f>IF(N275="základní",J275,0)</f>
        <v>0</v>
      </c>
      <c r="BF275" s="195">
        <f>IF(N275="snížená",J275,0)</f>
        <v>0</v>
      </c>
      <c r="BG275" s="195">
        <f>IF(N275="zákl. přenesená",J275,0)</f>
        <v>0</v>
      </c>
      <c r="BH275" s="195">
        <f>IF(N275="sníž. přenesená",J275,0)</f>
        <v>0</v>
      </c>
      <c r="BI275" s="195">
        <f>IF(N275="nulová",J275,0)</f>
        <v>0</v>
      </c>
      <c r="BJ275" s="13" t="s">
        <v>21</v>
      </c>
      <c r="BK275" s="195">
        <f>ROUND(I275*H275,2)</f>
        <v>0</v>
      </c>
      <c r="BL275" s="13" t="s">
        <v>124</v>
      </c>
      <c r="BM275" s="194" t="s">
        <v>416</v>
      </c>
    </row>
    <row r="276" spans="2:47" s="1" customFormat="1" ht="18">
      <c r="B276" s="30"/>
      <c r="C276" s="31"/>
      <c r="D276" s="196" t="s">
        <v>127</v>
      </c>
      <c r="E276" s="31"/>
      <c r="F276" s="197" t="s">
        <v>417</v>
      </c>
      <c r="G276" s="31"/>
      <c r="H276" s="31"/>
      <c r="I276" s="101"/>
      <c r="J276" s="31"/>
      <c r="K276" s="31"/>
      <c r="L276" s="34"/>
      <c r="M276" s="198"/>
      <c r="N276" s="62"/>
      <c r="O276" s="62"/>
      <c r="P276" s="62"/>
      <c r="Q276" s="62"/>
      <c r="R276" s="62"/>
      <c r="S276" s="62"/>
      <c r="T276" s="63"/>
      <c r="AT276" s="13" t="s">
        <v>127</v>
      </c>
      <c r="AU276" s="13" t="s">
        <v>125</v>
      </c>
    </row>
    <row r="277" spans="2:65" s="1" customFormat="1" ht="16.5" customHeight="1">
      <c r="B277" s="30"/>
      <c r="C277" s="183" t="s">
        <v>418</v>
      </c>
      <c r="D277" s="183" t="s">
        <v>120</v>
      </c>
      <c r="E277" s="184" t="s">
        <v>419</v>
      </c>
      <c r="F277" s="185" t="s">
        <v>420</v>
      </c>
      <c r="G277" s="186" t="s">
        <v>123</v>
      </c>
      <c r="H277" s="187">
        <v>1</v>
      </c>
      <c r="I277" s="188"/>
      <c r="J277" s="189">
        <f>ROUND(I277*H277,2)</f>
        <v>0</v>
      </c>
      <c r="K277" s="185" t="s">
        <v>1</v>
      </c>
      <c r="L277" s="34"/>
      <c r="M277" s="190" t="s">
        <v>1</v>
      </c>
      <c r="N277" s="191" t="s">
        <v>42</v>
      </c>
      <c r="O277" s="62"/>
      <c r="P277" s="192">
        <f>O277*H277</f>
        <v>0</v>
      </c>
      <c r="Q277" s="192">
        <v>0</v>
      </c>
      <c r="R277" s="192">
        <f>Q277*H277</f>
        <v>0</v>
      </c>
      <c r="S277" s="192">
        <v>0</v>
      </c>
      <c r="T277" s="193">
        <f>S277*H277</f>
        <v>0</v>
      </c>
      <c r="AR277" s="194" t="s">
        <v>124</v>
      </c>
      <c r="AT277" s="194" t="s">
        <v>120</v>
      </c>
      <c r="AU277" s="194" t="s">
        <v>125</v>
      </c>
      <c r="AY277" s="13" t="s">
        <v>114</v>
      </c>
      <c r="BE277" s="195">
        <f>IF(N277="základní",J277,0)</f>
        <v>0</v>
      </c>
      <c r="BF277" s="195">
        <f>IF(N277="snížená",J277,0)</f>
        <v>0</v>
      </c>
      <c r="BG277" s="195">
        <f>IF(N277="zákl. přenesená",J277,0)</f>
        <v>0</v>
      </c>
      <c r="BH277" s="195">
        <f>IF(N277="sníž. přenesená",J277,0)</f>
        <v>0</v>
      </c>
      <c r="BI277" s="195">
        <f>IF(N277="nulová",J277,0)</f>
        <v>0</v>
      </c>
      <c r="BJ277" s="13" t="s">
        <v>21</v>
      </c>
      <c r="BK277" s="195">
        <f>ROUND(I277*H277,2)</f>
        <v>0</v>
      </c>
      <c r="BL277" s="13" t="s">
        <v>124</v>
      </c>
      <c r="BM277" s="194" t="s">
        <v>421</v>
      </c>
    </row>
    <row r="278" spans="2:47" s="1" customFormat="1" ht="18">
      <c r="B278" s="30"/>
      <c r="C278" s="31"/>
      <c r="D278" s="196" t="s">
        <v>127</v>
      </c>
      <c r="E278" s="31"/>
      <c r="F278" s="197" t="s">
        <v>422</v>
      </c>
      <c r="G278" s="31"/>
      <c r="H278" s="31"/>
      <c r="I278" s="101"/>
      <c r="J278" s="31"/>
      <c r="K278" s="31"/>
      <c r="L278" s="34"/>
      <c r="M278" s="198"/>
      <c r="N278" s="62"/>
      <c r="O278" s="62"/>
      <c r="P278" s="62"/>
      <c r="Q278" s="62"/>
      <c r="R278" s="62"/>
      <c r="S278" s="62"/>
      <c r="T278" s="63"/>
      <c r="AT278" s="13" t="s">
        <v>127</v>
      </c>
      <c r="AU278" s="13" t="s">
        <v>125</v>
      </c>
    </row>
    <row r="279" spans="2:65" s="1" customFormat="1" ht="24" customHeight="1">
      <c r="B279" s="30"/>
      <c r="C279" s="183" t="s">
        <v>423</v>
      </c>
      <c r="D279" s="183" t="s">
        <v>120</v>
      </c>
      <c r="E279" s="184" t="s">
        <v>192</v>
      </c>
      <c r="F279" s="185" t="s">
        <v>193</v>
      </c>
      <c r="G279" s="186" t="s">
        <v>189</v>
      </c>
      <c r="H279" s="187">
        <v>1</v>
      </c>
      <c r="I279" s="188"/>
      <c r="J279" s="189">
        <f>ROUND(I279*H279,2)</f>
        <v>0</v>
      </c>
      <c r="K279" s="185" t="s">
        <v>1</v>
      </c>
      <c r="L279" s="34"/>
      <c r="M279" s="190" t="s">
        <v>1</v>
      </c>
      <c r="N279" s="191" t="s">
        <v>42</v>
      </c>
      <c r="O279" s="62"/>
      <c r="P279" s="192">
        <f>O279*H279</f>
        <v>0</v>
      </c>
      <c r="Q279" s="192">
        <v>1.61679</v>
      </c>
      <c r="R279" s="192">
        <f>Q279*H279</f>
        <v>1.61679</v>
      </c>
      <c r="S279" s="192">
        <v>0</v>
      </c>
      <c r="T279" s="193">
        <f>S279*H279</f>
        <v>0</v>
      </c>
      <c r="AR279" s="194" t="s">
        <v>124</v>
      </c>
      <c r="AT279" s="194" t="s">
        <v>120</v>
      </c>
      <c r="AU279" s="194" t="s">
        <v>125</v>
      </c>
      <c r="AY279" s="13" t="s">
        <v>114</v>
      </c>
      <c r="BE279" s="195">
        <f>IF(N279="základní",J279,0)</f>
        <v>0</v>
      </c>
      <c r="BF279" s="195">
        <f>IF(N279="snížená",J279,0)</f>
        <v>0</v>
      </c>
      <c r="BG279" s="195">
        <f>IF(N279="zákl. přenesená",J279,0)</f>
        <v>0</v>
      </c>
      <c r="BH279" s="195">
        <f>IF(N279="sníž. přenesená",J279,0)</f>
        <v>0</v>
      </c>
      <c r="BI279" s="195">
        <f>IF(N279="nulová",J279,0)</f>
        <v>0</v>
      </c>
      <c r="BJ279" s="13" t="s">
        <v>21</v>
      </c>
      <c r="BK279" s="195">
        <f>ROUND(I279*H279,2)</f>
        <v>0</v>
      </c>
      <c r="BL279" s="13" t="s">
        <v>124</v>
      </c>
      <c r="BM279" s="194" t="s">
        <v>424</v>
      </c>
    </row>
    <row r="280" spans="2:47" s="1" customFormat="1" ht="18">
      <c r="B280" s="30"/>
      <c r="C280" s="31"/>
      <c r="D280" s="196" t="s">
        <v>127</v>
      </c>
      <c r="E280" s="31"/>
      <c r="F280" s="197" t="s">
        <v>193</v>
      </c>
      <c r="G280" s="31"/>
      <c r="H280" s="31"/>
      <c r="I280" s="101"/>
      <c r="J280" s="31"/>
      <c r="K280" s="31"/>
      <c r="L280" s="34"/>
      <c r="M280" s="198"/>
      <c r="N280" s="62"/>
      <c r="O280" s="62"/>
      <c r="P280" s="62"/>
      <c r="Q280" s="62"/>
      <c r="R280" s="62"/>
      <c r="S280" s="62"/>
      <c r="T280" s="63"/>
      <c r="AT280" s="13" t="s">
        <v>127</v>
      </c>
      <c r="AU280" s="13" t="s">
        <v>125</v>
      </c>
    </row>
    <row r="281" spans="2:65" s="1" customFormat="1" ht="24" customHeight="1">
      <c r="B281" s="30"/>
      <c r="C281" s="183" t="s">
        <v>425</v>
      </c>
      <c r="D281" s="183" t="s">
        <v>120</v>
      </c>
      <c r="E281" s="184" t="s">
        <v>426</v>
      </c>
      <c r="F281" s="185" t="s">
        <v>427</v>
      </c>
      <c r="G281" s="186" t="s">
        <v>189</v>
      </c>
      <c r="H281" s="187">
        <v>1</v>
      </c>
      <c r="I281" s="188"/>
      <c r="J281" s="189">
        <f>ROUND(I281*H281,2)</f>
        <v>0</v>
      </c>
      <c r="K281" s="185" t="s">
        <v>1</v>
      </c>
      <c r="L281" s="34"/>
      <c r="M281" s="190" t="s">
        <v>1</v>
      </c>
      <c r="N281" s="191" t="s">
        <v>42</v>
      </c>
      <c r="O281" s="62"/>
      <c r="P281" s="192">
        <f>O281*H281</f>
        <v>0</v>
      </c>
      <c r="Q281" s="192">
        <v>0.3409</v>
      </c>
      <c r="R281" s="192">
        <f>Q281*H281</f>
        <v>0.3409</v>
      </c>
      <c r="S281" s="192">
        <v>0</v>
      </c>
      <c r="T281" s="193">
        <f>S281*H281</f>
        <v>0</v>
      </c>
      <c r="AR281" s="194" t="s">
        <v>124</v>
      </c>
      <c r="AT281" s="194" t="s">
        <v>120</v>
      </c>
      <c r="AU281" s="194" t="s">
        <v>125</v>
      </c>
      <c r="AY281" s="13" t="s">
        <v>114</v>
      </c>
      <c r="BE281" s="195">
        <f>IF(N281="základní",J281,0)</f>
        <v>0</v>
      </c>
      <c r="BF281" s="195">
        <f>IF(N281="snížená",J281,0)</f>
        <v>0</v>
      </c>
      <c r="BG281" s="195">
        <f>IF(N281="zákl. přenesená",J281,0)</f>
        <v>0</v>
      </c>
      <c r="BH281" s="195">
        <f>IF(N281="sníž. přenesená",J281,0)</f>
        <v>0</v>
      </c>
      <c r="BI281" s="195">
        <f>IF(N281="nulová",J281,0)</f>
        <v>0</v>
      </c>
      <c r="BJ281" s="13" t="s">
        <v>21</v>
      </c>
      <c r="BK281" s="195">
        <f>ROUND(I281*H281,2)</f>
        <v>0</v>
      </c>
      <c r="BL281" s="13" t="s">
        <v>124</v>
      </c>
      <c r="BM281" s="194" t="s">
        <v>428</v>
      </c>
    </row>
    <row r="282" spans="2:47" s="1" customFormat="1" ht="12">
      <c r="B282" s="30"/>
      <c r="C282" s="31"/>
      <c r="D282" s="196" t="s">
        <v>127</v>
      </c>
      <c r="E282" s="31"/>
      <c r="F282" s="197" t="s">
        <v>427</v>
      </c>
      <c r="G282" s="31"/>
      <c r="H282" s="31"/>
      <c r="I282" s="101"/>
      <c r="J282" s="31"/>
      <c r="K282" s="31"/>
      <c r="L282" s="34"/>
      <c r="M282" s="198"/>
      <c r="N282" s="62"/>
      <c r="O282" s="62"/>
      <c r="P282" s="62"/>
      <c r="Q282" s="62"/>
      <c r="R282" s="62"/>
      <c r="S282" s="62"/>
      <c r="T282" s="63"/>
      <c r="AT282" s="13" t="s">
        <v>127</v>
      </c>
      <c r="AU282" s="13" t="s">
        <v>125</v>
      </c>
    </row>
    <row r="283" spans="2:65" s="1" customFormat="1" ht="24" customHeight="1">
      <c r="B283" s="30"/>
      <c r="C283" s="199" t="s">
        <v>429</v>
      </c>
      <c r="D283" s="199" t="s">
        <v>311</v>
      </c>
      <c r="E283" s="200" t="s">
        <v>430</v>
      </c>
      <c r="F283" s="201" t="s">
        <v>431</v>
      </c>
      <c r="G283" s="202" t="s">
        <v>189</v>
      </c>
      <c r="H283" s="203">
        <v>1</v>
      </c>
      <c r="I283" s="204"/>
      <c r="J283" s="205">
        <f>ROUND(I283*H283,2)</f>
        <v>0</v>
      </c>
      <c r="K283" s="201" t="s">
        <v>1</v>
      </c>
      <c r="L283" s="206"/>
      <c r="M283" s="207" t="s">
        <v>1</v>
      </c>
      <c r="N283" s="208" t="s">
        <v>42</v>
      </c>
      <c r="O283" s="62"/>
      <c r="P283" s="192">
        <f>O283*H283</f>
        <v>0</v>
      </c>
      <c r="Q283" s="192">
        <v>0.087</v>
      </c>
      <c r="R283" s="192">
        <f>Q283*H283</f>
        <v>0.087</v>
      </c>
      <c r="S283" s="192">
        <v>0</v>
      </c>
      <c r="T283" s="193">
        <f>S283*H283</f>
        <v>0</v>
      </c>
      <c r="AR283" s="194" t="s">
        <v>174</v>
      </c>
      <c r="AT283" s="194" t="s">
        <v>311</v>
      </c>
      <c r="AU283" s="194" t="s">
        <v>125</v>
      </c>
      <c r="AY283" s="13" t="s">
        <v>114</v>
      </c>
      <c r="BE283" s="195">
        <f>IF(N283="základní",J283,0)</f>
        <v>0</v>
      </c>
      <c r="BF283" s="195">
        <f>IF(N283="snížená",J283,0)</f>
        <v>0</v>
      </c>
      <c r="BG283" s="195">
        <f>IF(N283="zákl. přenesená",J283,0)</f>
        <v>0</v>
      </c>
      <c r="BH283" s="195">
        <f>IF(N283="sníž. přenesená",J283,0)</f>
        <v>0</v>
      </c>
      <c r="BI283" s="195">
        <f>IF(N283="nulová",J283,0)</f>
        <v>0</v>
      </c>
      <c r="BJ283" s="13" t="s">
        <v>21</v>
      </c>
      <c r="BK283" s="195">
        <f>ROUND(I283*H283,2)</f>
        <v>0</v>
      </c>
      <c r="BL283" s="13" t="s">
        <v>124</v>
      </c>
      <c r="BM283" s="194" t="s">
        <v>432</v>
      </c>
    </row>
    <row r="284" spans="2:47" s="1" customFormat="1" ht="12">
      <c r="B284" s="30"/>
      <c r="C284" s="31"/>
      <c r="D284" s="196" t="s">
        <v>127</v>
      </c>
      <c r="E284" s="31"/>
      <c r="F284" s="197" t="s">
        <v>431</v>
      </c>
      <c r="G284" s="31"/>
      <c r="H284" s="31"/>
      <c r="I284" s="101"/>
      <c r="J284" s="31"/>
      <c r="K284" s="31"/>
      <c r="L284" s="34"/>
      <c r="M284" s="198"/>
      <c r="N284" s="62"/>
      <c r="O284" s="62"/>
      <c r="P284" s="62"/>
      <c r="Q284" s="62"/>
      <c r="R284" s="62"/>
      <c r="S284" s="62"/>
      <c r="T284" s="63"/>
      <c r="AT284" s="13" t="s">
        <v>127</v>
      </c>
      <c r="AU284" s="13" t="s">
        <v>125</v>
      </c>
    </row>
    <row r="285" spans="2:65" s="1" customFormat="1" ht="24" customHeight="1">
      <c r="B285" s="30"/>
      <c r="C285" s="199" t="s">
        <v>433</v>
      </c>
      <c r="D285" s="199" t="s">
        <v>311</v>
      </c>
      <c r="E285" s="200" t="s">
        <v>434</v>
      </c>
      <c r="F285" s="201" t="s">
        <v>435</v>
      </c>
      <c r="G285" s="202" t="s">
        <v>189</v>
      </c>
      <c r="H285" s="203">
        <v>1</v>
      </c>
      <c r="I285" s="204"/>
      <c r="J285" s="205">
        <f>ROUND(I285*H285,2)</f>
        <v>0</v>
      </c>
      <c r="K285" s="201" t="s">
        <v>1</v>
      </c>
      <c r="L285" s="206"/>
      <c r="M285" s="207" t="s">
        <v>1</v>
      </c>
      <c r="N285" s="208" t="s">
        <v>42</v>
      </c>
      <c r="O285" s="62"/>
      <c r="P285" s="192">
        <f>O285*H285</f>
        <v>0</v>
      </c>
      <c r="Q285" s="192">
        <v>0.17</v>
      </c>
      <c r="R285" s="192">
        <f>Q285*H285</f>
        <v>0.17</v>
      </c>
      <c r="S285" s="192">
        <v>0</v>
      </c>
      <c r="T285" s="193">
        <f>S285*H285</f>
        <v>0</v>
      </c>
      <c r="AR285" s="194" t="s">
        <v>174</v>
      </c>
      <c r="AT285" s="194" t="s">
        <v>311</v>
      </c>
      <c r="AU285" s="194" t="s">
        <v>125</v>
      </c>
      <c r="AY285" s="13" t="s">
        <v>114</v>
      </c>
      <c r="BE285" s="195">
        <f>IF(N285="základní",J285,0)</f>
        <v>0</v>
      </c>
      <c r="BF285" s="195">
        <f>IF(N285="snížená",J285,0)</f>
        <v>0</v>
      </c>
      <c r="BG285" s="195">
        <f>IF(N285="zákl. přenesená",J285,0)</f>
        <v>0</v>
      </c>
      <c r="BH285" s="195">
        <f>IF(N285="sníž. přenesená",J285,0)</f>
        <v>0</v>
      </c>
      <c r="BI285" s="195">
        <f>IF(N285="nulová",J285,0)</f>
        <v>0</v>
      </c>
      <c r="BJ285" s="13" t="s">
        <v>21</v>
      </c>
      <c r="BK285" s="195">
        <f>ROUND(I285*H285,2)</f>
        <v>0</v>
      </c>
      <c r="BL285" s="13" t="s">
        <v>124</v>
      </c>
      <c r="BM285" s="194" t="s">
        <v>436</v>
      </c>
    </row>
    <row r="286" spans="2:47" s="1" customFormat="1" ht="18">
      <c r="B286" s="30"/>
      <c r="C286" s="31"/>
      <c r="D286" s="196" t="s">
        <v>127</v>
      </c>
      <c r="E286" s="31"/>
      <c r="F286" s="197" t="s">
        <v>437</v>
      </c>
      <c r="G286" s="31"/>
      <c r="H286" s="31"/>
      <c r="I286" s="101"/>
      <c r="J286" s="31"/>
      <c r="K286" s="31"/>
      <c r="L286" s="34"/>
      <c r="M286" s="198"/>
      <c r="N286" s="62"/>
      <c r="O286" s="62"/>
      <c r="P286" s="62"/>
      <c r="Q286" s="62"/>
      <c r="R286" s="62"/>
      <c r="S286" s="62"/>
      <c r="T286" s="63"/>
      <c r="AT286" s="13" t="s">
        <v>127</v>
      </c>
      <c r="AU286" s="13" t="s">
        <v>125</v>
      </c>
    </row>
    <row r="287" spans="2:65" s="1" customFormat="1" ht="24" customHeight="1">
      <c r="B287" s="30"/>
      <c r="C287" s="199" t="s">
        <v>438</v>
      </c>
      <c r="D287" s="199" t="s">
        <v>311</v>
      </c>
      <c r="E287" s="200" t="s">
        <v>439</v>
      </c>
      <c r="F287" s="201" t="s">
        <v>440</v>
      </c>
      <c r="G287" s="202" t="s">
        <v>189</v>
      </c>
      <c r="H287" s="203">
        <v>1</v>
      </c>
      <c r="I287" s="204"/>
      <c r="J287" s="205">
        <f>ROUND(I287*H287,2)</f>
        <v>0</v>
      </c>
      <c r="K287" s="201" t="s">
        <v>1</v>
      </c>
      <c r="L287" s="206"/>
      <c r="M287" s="207" t="s">
        <v>1</v>
      </c>
      <c r="N287" s="208" t="s">
        <v>42</v>
      </c>
      <c r="O287" s="62"/>
      <c r="P287" s="192">
        <f>O287*H287</f>
        <v>0</v>
      </c>
      <c r="Q287" s="192">
        <v>0.06</v>
      </c>
      <c r="R287" s="192">
        <f>Q287*H287</f>
        <v>0.06</v>
      </c>
      <c r="S287" s="192">
        <v>0</v>
      </c>
      <c r="T287" s="193">
        <f>S287*H287</f>
        <v>0</v>
      </c>
      <c r="AR287" s="194" t="s">
        <v>174</v>
      </c>
      <c r="AT287" s="194" t="s">
        <v>311</v>
      </c>
      <c r="AU287" s="194" t="s">
        <v>125</v>
      </c>
      <c r="AY287" s="13" t="s">
        <v>114</v>
      </c>
      <c r="BE287" s="195">
        <f>IF(N287="základní",J287,0)</f>
        <v>0</v>
      </c>
      <c r="BF287" s="195">
        <f>IF(N287="snížená",J287,0)</f>
        <v>0</v>
      </c>
      <c r="BG287" s="195">
        <f>IF(N287="zákl. přenesená",J287,0)</f>
        <v>0</v>
      </c>
      <c r="BH287" s="195">
        <f>IF(N287="sníž. přenesená",J287,0)</f>
        <v>0</v>
      </c>
      <c r="BI287" s="195">
        <f>IF(N287="nulová",J287,0)</f>
        <v>0</v>
      </c>
      <c r="BJ287" s="13" t="s">
        <v>21</v>
      </c>
      <c r="BK287" s="195">
        <f>ROUND(I287*H287,2)</f>
        <v>0</v>
      </c>
      <c r="BL287" s="13" t="s">
        <v>124</v>
      </c>
      <c r="BM287" s="194" t="s">
        <v>441</v>
      </c>
    </row>
    <row r="288" spans="2:47" s="1" customFormat="1" ht="18">
      <c r="B288" s="30"/>
      <c r="C288" s="31"/>
      <c r="D288" s="196" t="s">
        <v>127</v>
      </c>
      <c r="E288" s="31"/>
      <c r="F288" s="197" t="s">
        <v>442</v>
      </c>
      <c r="G288" s="31"/>
      <c r="H288" s="31"/>
      <c r="I288" s="101"/>
      <c r="J288" s="31"/>
      <c r="K288" s="31"/>
      <c r="L288" s="34"/>
      <c r="M288" s="198"/>
      <c r="N288" s="62"/>
      <c r="O288" s="62"/>
      <c r="P288" s="62"/>
      <c r="Q288" s="62"/>
      <c r="R288" s="62"/>
      <c r="S288" s="62"/>
      <c r="T288" s="63"/>
      <c r="AT288" s="13" t="s">
        <v>127</v>
      </c>
      <c r="AU288" s="13" t="s">
        <v>125</v>
      </c>
    </row>
    <row r="289" spans="2:65" s="1" customFormat="1" ht="24" customHeight="1">
      <c r="B289" s="30"/>
      <c r="C289" s="199" t="s">
        <v>443</v>
      </c>
      <c r="D289" s="199" t="s">
        <v>311</v>
      </c>
      <c r="E289" s="200" t="s">
        <v>444</v>
      </c>
      <c r="F289" s="201" t="s">
        <v>445</v>
      </c>
      <c r="G289" s="202" t="s">
        <v>189</v>
      </c>
      <c r="H289" s="203">
        <v>1</v>
      </c>
      <c r="I289" s="204"/>
      <c r="J289" s="205">
        <f>ROUND(I289*H289,2)</f>
        <v>0</v>
      </c>
      <c r="K289" s="201" t="s">
        <v>1</v>
      </c>
      <c r="L289" s="206"/>
      <c r="M289" s="207" t="s">
        <v>1</v>
      </c>
      <c r="N289" s="208" t="s">
        <v>42</v>
      </c>
      <c r="O289" s="62"/>
      <c r="P289" s="192">
        <f>O289*H289</f>
        <v>0</v>
      </c>
      <c r="Q289" s="192">
        <v>0.12</v>
      </c>
      <c r="R289" s="192">
        <f>Q289*H289</f>
        <v>0.12</v>
      </c>
      <c r="S289" s="192">
        <v>0</v>
      </c>
      <c r="T289" s="193">
        <f>S289*H289</f>
        <v>0</v>
      </c>
      <c r="AR289" s="194" t="s">
        <v>174</v>
      </c>
      <c r="AT289" s="194" t="s">
        <v>311</v>
      </c>
      <c r="AU289" s="194" t="s">
        <v>125</v>
      </c>
      <c r="AY289" s="13" t="s">
        <v>114</v>
      </c>
      <c r="BE289" s="195">
        <f>IF(N289="základní",J289,0)</f>
        <v>0</v>
      </c>
      <c r="BF289" s="195">
        <f>IF(N289="snížená",J289,0)</f>
        <v>0</v>
      </c>
      <c r="BG289" s="195">
        <f>IF(N289="zákl. přenesená",J289,0)</f>
        <v>0</v>
      </c>
      <c r="BH289" s="195">
        <f>IF(N289="sníž. přenesená",J289,0)</f>
        <v>0</v>
      </c>
      <c r="BI289" s="195">
        <f>IF(N289="nulová",J289,0)</f>
        <v>0</v>
      </c>
      <c r="BJ289" s="13" t="s">
        <v>21</v>
      </c>
      <c r="BK289" s="195">
        <f>ROUND(I289*H289,2)</f>
        <v>0</v>
      </c>
      <c r="BL289" s="13" t="s">
        <v>124</v>
      </c>
      <c r="BM289" s="194" t="s">
        <v>446</v>
      </c>
    </row>
    <row r="290" spans="2:47" s="1" customFormat="1" ht="18">
      <c r="B290" s="30"/>
      <c r="C290" s="31"/>
      <c r="D290" s="196" t="s">
        <v>127</v>
      </c>
      <c r="E290" s="31"/>
      <c r="F290" s="197" t="s">
        <v>447</v>
      </c>
      <c r="G290" s="31"/>
      <c r="H290" s="31"/>
      <c r="I290" s="101"/>
      <c r="J290" s="31"/>
      <c r="K290" s="31"/>
      <c r="L290" s="34"/>
      <c r="M290" s="198"/>
      <c r="N290" s="62"/>
      <c r="O290" s="62"/>
      <c r="P290" s="62"/>
      <c r="Q290" s="62"/>
      <c r="R290" s="62"/>
      <c r="S290" s="62"/>
      <c r="T290" s="63"/>
      <c r="AT290" s="13" t="s">
        <v>127</v>
      </c>
      <c r="AU290" s="13" t="s">
        <v>125</v>
      </c>
    </row>
    <row r="291" spans="2:65" s="1" customFormat="1" ht="24" customHeight="1">
      <c r="B291" s="30"/>
      <c r="C291" s="199" t="s">
        <v>448</v>
      </c>
      <c r="D291" s="199" t="s">
        <v>311</v>
      </c>
      <c r="E291" s="200" t="s">
        <v>449</v>
      </c>
      <c r="F291" s="201" t="s">
        <v>450</v>
      </c>
      <c r="G291" s="202" t="s">
        <v>189</v>
      </c>
      <c r="H291" s="203">
        <v>1</v>
      </c>
      <c r="I291" s="204"/>
      <c r="J291" s="205">
        <f>ROUND(I291*H291,2)</f>
        <v>0</v>
      </c>
      <c r="K291" s="201" t="s">
        <v>1</v>
      </c>
      <c r="L291" s="206"/>
      <c r="M291" s="207" t="s">
        <v>1</v>
      </c>
      <c r="N291" s="208" t="s">
        <v>42</v>
      </c>
      <c r="O291" s="62"/>
      <c r="P291" s="192">
        <f>O291*H291</f>
        <v>0</v>
      </c>
      <c r="Q291" s="192">
        <v>0.027</v>
      </c>
      <c r="R291" s="192">
        <f>Q291*H291</f>
        <v>0.027</v>
      </c>
      <c r="S291" s="192">
        <v>0</v>
      </c>
      <c r="T291" s="193">
        <f>S291*H291</f>
        <v>0</v>
      </c>
      <c r="AR291" s="194" t="s">
        <v>174</v>
      </c>
      <c r="AT291" s="194" t="s">
        <v>311</v>
      </c>
      <c r="AU291" s="194" t="s">
        <v>125</v>
      </c>
      <c r="AY291" s="13" t="s">
        <v>114</v>
      </c>
      <c r="BE291" s="195">
        <f>IF(N291="základní",J291,0)</f>
        <v>0</v>
      </c>
      <c r="BF291" s="195">
        <f>IF(N291="snížená",J291,0)</f>
        <v>0</v>
      </c>
      <c r="BG291" s="195">
        <f>IF(N291="zákl. přenesená",J291,0)</f>
        <v>0</v>
      </c>
      <c r="BH291" s="195">
        <f>IF(N291="sníž. přenesená",J291,0)</f>
        <v>0</v>
      </c>
      <c r="BI291" s="195">
        <f>IF(N291="nulová",J291,0)</f>
        <v>0</v>
      </c>
      <c r="BJ291" s="13" t="s">
        <v>21</v>
      </c>
      <c r="BK291" s="195">
        <f>ROUND(I291*H291,2)</f>
        <v>0</v>
      </c>
      <c r="BL291" s="13" t="s">
        <v>124</v>
      </c>
      <c r="BM291" s="194" t="s">
        <v>451</v>
      </c>
    </row>
    <row r="292" spans="2:47" s="1" customFormat="1" ht="18">
      <c r="B292" s="30"/>
      <c r="C292" s="31"/>
      <c r="D292" s="196" t="s">
        <v>127</v>
      </c>
      <c r="E292" s="31"/>
      <c r="F292" s="197" t="s">
        <v>452</v>
      </c>
      <c r="G292" s="31"/>
      <c r="H292" s="31"/>
      <c r="I292" s="101"/>
      <c r="J292" s="31"/>
      <c r="K292" s="31"/>
      <c r="L292" s="34"/>
      <c r="M292" s="198"/>
      <c r="N292" s="62"/>
      <c r="O292" s="62"/>
      <c r="P292" s="62"/>
      <c r="Q292" s="62"/>
      <c r="R292" s="62"/>
      <c r="S292" s="62"/>
      <c r="T292" s="63"/>
      <c r="AT292" s="13" t="s">
        <v>127</v>
      </c>
      <c r="AU292" s="13" t="s">
        <v>125</v>
      </c>
    </row>
    <row r="293" spans="2:65" s="1" customFormat="1" ht="24" customHeight="1">
      <c r="B293" s="30"/>
      <c r="C293" s="199" t="s">
        <v>453</v>
      </c>
      <c r="D293" s="199" t="s">
        <v>311</v>
      </c>
      <c r="E293" s="200" t="s">
        <v>454</v>
      </c>
      <c r="F293" s="201" t="s">
        <v>455</v>
      </c>
      <c r="G293" s="202" t="s">
        <v>189</v>
      </c>
      <c r="H293" s="203">
        <v>1</v>
      </c>
      <c r="I293" s="204"/>
      <c r="J293" s="205">
        <f>ROUND(I293*H293,2)</f>
        <v>0</v>
      </c>
      <c r="K293" s="201" t="s">
        <v>1</v>
      </c>
      <c r="L293" s="206"/>
      <c r="M293" s="207" t="s">
        <v>1</v>
      </c>
      <c r="N293" s="208" t="s">
        <v>42</v>
      </c>
      <c r="O293" s="62"/>
      <c r="P293" s="192">
        <f>O293*H293</f>
        <v>0</v>
      </c>
      <c r="Q293" s="192">
        <v>0.103</v>
      </c>
      <c r="R293" s="192">
        <f>Q293*H293</f>
        <v>0.103</v>
      </c>
      <c r="S293" s="192">
        <v>0</v>
      </c>
      <c r="T293" s="193">
        <f>S293*H293</f>
        <v>0</v>
      </c>
      <c r="AR293" s="194" t="s">
        <v>174</v>
      </c>
      <c r="AT293" s="194" t="s">
        <v>311</v>
      </c>
      <c r="AU293" s="194" t="s">
        <v>125</v>
      </c>
      <c r="AY293" s="13" t="s">
        <v>114</v>
      </c>
      <c r="BE293" s="195">
        <f>IF(N293="základní",J293,0)</f>
        <v>0</v>
      </c>
      <c r="BF293" s="195">
        <f>IF(N293="snížená",J293,0)</f>
        <v>0</v>
      </c>
      <c r="BG293" s="195">
        <f>IF(N293="zákl. přenesená",J293,0)</f>
        <v>0</v>
      </c>
      <c r="BH293" s="195">
        <f>IF(N293="sníž. přenesená",J293,0)</f>
        <v>0</v>
      </c>
      <c r="BI293" s="195">
        <f>IF(N293="nulová",J293,0)</f>
        <v>0</v>
      </c>
      <c r="BJ293" s="13" t="s">
        <v>21</v>
      </c>
      <c r="BK293" s="195">
        <f>ROUND(I293*H293,2)</f>
        <v>0</v>
      </c>
      <c r="BL293" s="13" t="s">
        <v>124</v>
      </c>
      <c r="BM293" s="194" t="s">
        <v>456</v>
      </c>
    </row>
    <row r="294" spans="2:47" s="1" customFormat="1" ht="12">
      <c r="B294" s="30"/>
      <c r="C294" s="31"/>
      <c r="D294" s="196" t="s">
        <v>127</v>
      </c>
      <c r="E294" s="31"/>
      <c r="F294" s="197" t="s">
        <v>455</v>
      </c>
      <c r="G294" s="31"/>
      <c r="H294" s="31"/>
      <c r="I294" s="101"/>
      <c r="J294" s="31"/>
      <c r="K294" s="31"/>
      <c r="L294" s="34"/>
      <c r="M294" s="198"/>
      <c r="N294" s="62"/>
      <c r="O294" s="62"/>
      <c r="P294" s="62"/>
      <c r="Q294" s="62"/>
      <c r="R294" s="62"/>
      <c r="S294" s="62"/>
      <c r="T294" s="63"/>
      <c r="AT294" s="13" t="s">
        <v>127</v>
      </c>
      <c r="AU294" s="13" t="s">
        <v>125</v>
      </c>
    </row>
    <row r="295" spans="2:65" s="1" customFormat="1" ht="24" customHeight="1">
      <c r="B295" s="30"/>
      <c r="C295" s="199" t="s">
        <v>457</v>
      </c>
      <c r="D295" s="199" t="s">
        <v>311</v>
      </c>
      <c r="E295" s="200" t="s">
        <v>458</v>
      </c>
      <c r="F295" s="201" t="s">
        <v>459</v>
      </c>
      <c r="G295" s="202" t="s">
        <v>189</v>
      </c>
      <c r="H295" s="203">
        <v>1</v>
      </c>
      <c r="I295" s="204"/>
      <c r="J295" s="205">
        <f>ROUND(I295*H295,2)</f>
        <v>0</v>
      </c>
      <c r="K295" s="201" t="s">
        <v>1</v>
      </c>
      <c r="L295" s="206"/>
      <c r="M295" s="207" t="s">
        <v>1</v>
      </c>
      <c r="N295" s="208" t="s">
        <v>42</v>
      </c>
      <c r="O295" s="62"/>
      <c r="P295" s="192">
        <f>O295*H295</f>
        <v>0</v>
      </c>
      <c r="Q295" s="192">
        <v>0.232</v>
      </c>
      <c r="R295" s="192">
        <f>Q295*H295</f>
        <v>0.232</v>
      </c>
      <c r="S295" s="192">
        <v>0</v>
      </c>
      <c r="T295" s="193">
        <f>S295*H295</f>
        <v>0</v>
      </c>
      <c r="AR295" s="194" t="s">
        <v>174</v>
      </c>
      <c r="AT295" s="194" t="s">
        <v>311</v>
      </c>
      <c r="AU295" s="194" t="s">
        <v>125</v>
      </c>
      <c r="AY295" s="13" t="s">
        <v>114</v>
      </c>
      <c r="BE295" s="195">
        <f>IF(N295="základní",J295,0)</f>
        <v>0</v>
      </c>
      <c r="BF295" s="195">
        <f>IF(N295="snížená",J295,0)</f>
        <v>0</v>
      </c>
      <c r="BG295" s="195">
        <f>IF(N295="zákl. přenesená",J295,0)</f>
        <v>0</v>
      </c>
      <c r="BH295" s="195">
        <f>IF(N295="sníž. přenesená",J295,0)</f>
        <v>0</v>
      </c>
      <c r="BI295" s="195">
        <f>IF(N295="nulová",J295,0)</f>
        <v>0</v>
      </c>
      <c r="BJ295" s="13" t="s">
        <v>21</v>
      </c>
      <c r="BK295" s="195">
        <f>ROUND(I295*H295,2)</f>
        <v>0</v>
      </c>
      <c r="BL295" s="13" t="s">
        <v>124</v>
      </c>
      <c r="BM295" s="194" t="s">
        <v>460</v>
      </c>
    </row>
    <row r="296" spans="2:47" s="1" customFormat="1" ht="12">
      <c r="B296" s="30"/>
      <c r="C296" s="31"/>
      <c r="D296" s="196" t="s">
        <v>127</v>
      </c>
      <c r="E296" s="31"/>
      <c r="F296" s="197" t="s">
        <v>459</v>
      </c>
      <c r="G296" s="31"/>
      <c r="H296" s="31"/>
      <c r="I296" s="101"/>
      <c r="J296" s="31"/>
      <c r="K296" s="31"/>
      <c r="L296" s="34"/>
      <c r="M296" s="198"/>
      <c r="N296" s="62"/>
      <c r="O296" s="62"/>
      <c r="P296" s="62"/>
      <c r="Q296" s="62"/>
      <c r="R296" s="62"/>
      <c r="S296" s="62"/>
      <c r="T296" s="63"/>
      <c r="AT296" s="13" t="s">
        <v>127</v>
      </c>
      <c r="AU296" s="13" t="s">
        <v>125</v>
      </c>
    </row>
    <row r="297" spans="2:65" s="1" customFormat="1" ht="24" customHeight="1">
      <c r="B297" s="30"/>
      <c r="C297" s="199" t="s">
        <v>461</v>
      </c>
      <c r="D297" s="199" t="s">
        <v>311</v>
      </c>
      <c r="E297" s="200" t="s">
        <v>462</v>
      </c>
      <c r="F297" s="201" t="s">
        <v>463</v>
      </c>
      <c r="G297" s="202" t="s">
        <v>189</v>
      </c>
      <c r="H297" s="203">
        <v>1</v>
      </c>
      <c r="I297" s="204"/>
      <c r="J297" s="205">
        <f>ROUND(I297*H297,2)</f>
        <v>0</v>
      </c>
      <c r="K297" s="201" t="s">
        <v>1</v>
      </c>
      <c r="L297" s="206"/>
      <c r="M297" s="207" t="s">
        <v>1</v>
      </c>
      <c r="N297" s="208" t="s">
        <v>42</v>
      </c>
      <c r="O297" s="62"/>
      <c r="P297" s="192">
        <f>O297*H297</f>
        <v>0</v>
      </c>
      <c r="Q297" s="192">
        <v>0.097</v>
      </c>
      <c r="R297" s="192">
        <f>Q297*H297</f>
        <v>0.097</v>
      </c>
      <c r="S297" s="192">
        <v>0</v>
      </c>
      <c r="T297" s="193">
        <f>S297*H297</f>
        <v>0</v>
      </c>
      <c r="AR297" s="194" t="s">
        <v>174</v>
      </c>
      <c r="AT297" s="194" t="s">
        <v>311</v>
      </c>
      <c r="AU297" s="194" t="s">
        <v>125</v>
      </c>
      <c r="AY297" s="13" t="s">
        <v>114</v>
      </c>
      <c r="BE297" s="195">
        <f>IF(N297="základní",J297,0)</f>
        <v>0</v>
      </c>
      <c r="BF297" s="195">
        <f>IF(N297="snížená",J297,0)</f>
        <v>0</v>
      </c>
      <c r="BG297" s="195">
        <f>IF(N297="zákl. přenesená",J297,0)</f>
        <v>0</v>
      </c>
      <c r="BH297" s="195">
        <f>IF(N297="sníž. přenesená",J297,0)</f>
        <v>0</v>
      </c>
      <c r="BI297" s="195">
        <f>IF(N297="nulová",J297,0)</f>
        <v>0</v>
      </c>
      <c r="BJ297" s="13" t="s">
        <v>21</v>
      </c>
      <c r="BK297" s="195">
        <f>ROUND(I297*H297,2)</f>
        <v>0</v>
      </c>
      <c r="BL297" s="13" t="s">
        <v>124</v>
      </c>
      <c r="BM297" s="194" t="s">
        <v>464</v>
      </c>
    </row>
    <row r="298" spans="2:47" s="1" customFormat="1" ht="18">
      <c r="B298" s="30"/>
      <c r="C298" s="31"/>
      <c r="D298" s="196" t="s">
        <v>127</v>
      </c>
      <c r="E298" s="31"/>
      <c r="F298" s="197" t="s">
        <v>465</v>
      </c>
      <c r="G298" s="31"/>
      <c r="H298" s="31"/>
      <c r="I298" s="101"/>
      <c r="J298" s="31"/>
      <c r="K298" s="31"/>
      <c r="L298" s="34"/>
      <c r="M298" s="198"/>
      <c r="N298" s="62"/>
      <c r="O298" s="62"/>
      <c r="P298" s="62"/>
      <c r="Q298" s="62"/>
      <c r="R298" s="62"/>
      <c r="S298" s="62"/>
      <c r="T298" s="63"/>
      <c r="AT298" s="13" t="s">
        <v>127</v>
      </c>
      <c r="AU298" s="13" t="s">
        <v>125</v>
      </c>
    </row>
    <row r="299" spans="2:65" s="1" customFormat="1" ht="24" customHeight="1">
      <c r="B299" s="30"/>
      <c r="C299" s="199" t="s">
        <v>466</v>
      </c>
      <c r="D299" s="199" t="s">
        <v>311</v>
      </c>
      <c r="E299" s="200" t="s">
        <v>467</v>
      </c>
      <c r="F299" s="201" t="s">
        <v>468</v>
      </c>
      <c r="G299" s="202" t="s">
        <v>189</v>
      </c>
      <c r="H299" s="203">
        <v>1</v>
      </c>
      <c r="I299" s="204"/>
      <c r="J299" s="205">
        <f>ROUND(I299*H299,2)</f>
        <v>0</v>
      </c>
      <c r="K299" s="201" t="s">
        <v>1</v>
      </c>
      <c r="L299" s="206"/>
      <c r="M299" s="207" t="s">
        <v>1</v>
      </c>
      <c r="N299" s="208" t="s">
        <v>42</v>
      </c>
      <c r="O299" s="62"/>
      <c r="P299" s="192">
        <f>O299*H299</f>
        <v>0</v>
      </c>
      <c r="Q299" s="192">
        <v>0.072</v>
      </c>
      <c r="R299" s="192">
        <f>Q299*H299</f>
        <v>0.072</v>
      </c>
      <c r="S299" s="192">
        <v>0</v>
      </c>
      <c r="T299" s="193">
        <f>S299*H299</f>
        <v>0</v>
      </c>
      <c r="AR299" s="194" t="s">
        <v>174</v>
      </c>
      <c r="AT299" s="194" t="s">
        <v>311</v>
      </c>
      <c r="AU299" s="194" t="s">
        <v>125</v>
      </c>
      <c r="AY299" s="13" t="s">
        <v>114</v>
      </c>
      <c r="BE299" s="195">
        <f>IF(N299="základní",J299,0)</f>
        <v>0</v>
      </c>
      <c r="BF299" s="195">
        <f>IF(N299="snížená",J299,0)</f>
        <v>0</v>
      </c>
      <c r="BG299" s="195">
        <f>IF(N299="zákl. přenesená",J299,0)</f>
        <v>0</v>
      </c>
      <c r="BH299" s="195">
        <f>IF(N299="sníž. přenesená",J299,0)</f>
        <v>0</v>
      </c>
      <c r="BI299" s="195">
        <f>IF(N299="nulová",J299,0)</f>
        <v>0</v>
      </c>
      <c r="BJ299" s="13" t="s">
        <v>21</v>
      </c>
      <c r="BK299" s="195">
        <f>ROUND(I299*H299,2)</f>
        <v>0</v>
      </c>
      <c r="BL299" s="13" t="s">
        <v>124</v>
      </c>
      <c r="BM299" s="194" t="s">
        <v>469</v>
      </c>
    </row>
    <row r="300" spans="2:47" s="1" customFormat="1" ht="18">
      <c r="B300" s="30"/>
      <c r="C300" s="31"/>
      <c r="D300" s="196" t="s">
        <v>127</v>
      </c>
      <c r="E300" s="31"/>
      <c r="F300" s="197" t="s">
        <v>470</v>
      </c>
      <c r="G300" s="31"/>
      <c r="H300" s="31"/>
      <c r="I300" s="101"/>
      <c r="J300" s="31"/>
      <c r="K300" s="31"/>
      <c r="L300" s="34"/>
      <c r="M300" s="198"/>
      <c r="N300" s="62"/>
      <c r="O300" s="62"/>
      <c r="P300" s="62"/>
      <c r="Q300" s="62"/>
      <c r="R300" s="62"/>
      <c r="S300" s="62"/>
      <c r="T300" s="63"/>
      <c r="AT300" s="13" t="s">
        <v>127</v>
      </c>
      <c r="AU300" s="13" t="s">
        <v>125</v>
      </c>
    </row>
    <row r="301" spans="2:65" s="1" customFormat="1" ht="16.5" customHeight="1">
      <c r="B301" s="30"/>
      <c r="C301" s="199" t="s">
        <v>471</v>
      </c>
      <c r="D301" s="199" t="s">
        <v>311</v>
      </c>
      <c r="E301" s="200" t="s">
        <v>472</v>
      </c>
      <c r="F301" s="201" t="s">
        <v>473</v>
      </c>
      <c r="G301" s="202" t="s">
        <v>189</v>
      </c>
      <c r="H301" s="203">
        <v>1</v>
      </c>
      <c r="I301" s="204"/>
      <c r="J301" s="205">
        <f>ROUND(I301*H301,2)</f>
        <v>0</v>
      </c>
      <c r="K301" s="201" t="s">
        <v>1</v>
      </c>
      <c r="L301" s="206"/>
      <c r="M301" s="207" t="s">
        <v>1</v>
      </c>
      <c r="N301" s="208" t="s">
        <v>42</v>
      </c>
      <c r="O301" s="62"/>
      <c r="P301" s="192">
        <f>O301*H301</f>
        <v>0</v>
      </c>
      <c r="Q301" s="192">
        <v>0.058</v>
      </c>
      <c r="R301" s="192">
        <f>Q301*H301</f>
        <v>0.058</v>
      </c>
      <c r="S301" s="192">
        <v>0</v>
      </c>
      <c r="T301" s="193">
        <f>S301*H301</f>
        <v>0</v>
      </c>
      <c r="AR301" s="194" t="s">
        <v>174</v>
      </c>
      <c r="AT301" s="194" t="s">
        <v>311</v>
      </c>
      <c r="AU301" s="194" t="s">
        <v>125</v>
      </c>
      <c r="AY301" s="13" t="s">
        <v>114</v>
      </c>
      <c r="BE301" s="195">
        <f>IF(N301="základní",J301,0)</f>
        <v>0</v>
      </c>
      <c r="BF301" s="195">
        <f>IF(N301="snížená",J301,0)</f>
        <v>0</v>
      </c>
      <c r="BG301" s="195">
        <f>IF(N301="zákl. přenesená",J301,0)</f>
        <v>0</v>
      </c>
      <c r="BH301" s="195">
        <f>IF(N301="sníž. přenesená",J301,0)</f>
        <v>0</v>
      </c>
      <c r="BI301" s="195">
        <f>IF(N301="nulová",J301,0)</f>
        <v>0</v>
      </c>
      <c r="BJ301" s="13" t="s">
        <v>21</v>
      </c>
      <c r="BK301" s="195">
        <f>ROUND(I301*H301,2)</f>
        <v>0</v>
      </c>
      <c r="BL301" s="13" t="s">
        <v>124</v>
      </c>
      <c r="BM301" s="194" t="s">
        <v>474</v>
      </c>
    </row>
    <row r="302" spans="2:47" s="1" customFormat="1" ht="18">
      <c r="B302" s="30"/>
      <c r="C302" s="31"/>
      <c r="D302" s="196" t="s">
        <v>127</v>
      </c>
      <c r="E302" s="31"/>
      <c r="F302" s="197" t="s">
        <v>475</v>
      </c>
      <c r="G302" s="31"/>
      <c r="H302" s="31"/>
      <c r="I302" s="101"/>
      <c r="J302" s="31"/>
      <c r="K302" s="31"/>
      <c r="L302" s="34"/>
      <c r="M302" s="198"/>
      <c r="N302" s="62"/>
      <c r="O302" s="62"/>
      <c r="P302" s="62"/>
      <c r="Q302" s="62"/>
      <c r="R302" s="62"/>
      <c r="S302" s="62"/>
      <c r="T302" s="63"/>
      <c r="AT302" s="13" t="s">
        <v>127</v>
      </c>
      <c r="AU302" s="13" t="s">
        <v>125</v>
      </c>
    </row>
    <row r="303" spans="2:65" s="1" customFormat="1" ht="16.5" customHeight="1">
      <c r="B303" s="30"/>
      <c r="C303" s="199" t="s">
        <v>476</v>
      </c>
      <c r="D303" s="199" t="s">
        <v>311</v>
      </c>
      <c r="E303" s="200" t="s">
        <v>477</v>
      </c>
      <c r="F303" s="201" t="s">
        <v>478</v>
      </c>
      <c r="G303" s="202" t="s">
        <v>189</v>
      </c>
      <c r="H303" s="203">
        <v>1</v>
      </c>
      <c r="I303" s="204"/>
      <c r="J303" s="205">
        <f>ROUND(I303*H303,2)</f>
        <v>0</v>
      </c>
      <c r="K303" s="201" t="s">
        <v>1</v>
      </c>
      <c r="L303" s="206"/>
      <c r="M303" s="207" t="s">
        <v>1</v>
      </c>
      <c r="N303" s="208" t="s">
        <v>42</v>
      </c>
      <c r="O303" s="62"/>
      <c r="P303" s="192">
        <f>O303*H303</f>
        <v>0</v>
      </c>
      <c r="Q303" s="192">
        <v>0.06</v>
      </c>
      <c r="R303" s="192">
        <f>Q303*H303</f>
        <v>0.06</v>
      </c>
      <c r="S303" s="192">
        <v>0</v>
      </c>
      <c r="T303" s="193">
        <f>S303*H303</f>
        <v>0</v>
      </c>
      <c r="AR303" s="194" t="s">
        <v>174</v>
      </c>
      <c r="AT303" s="194" t="s">
        <v>311</v>
      </c>
      <c r="AU303" s="194" t="s">
        <v>125</v>
      </c>
      <c r="AY303" s="13" t="s">
        <v>114</v>
      </c>
      <c r="BE303" s="195">
        <f>IF(N303="základní",J303,0)</f>
        <v>0</v>
      </c>
      <c r="BF303" s="195">
        <f>IF(N303="snížená",J303,0)</f>
        <v>0</v>
      </c>
      <c r="BG303" s="195">
        <f>IF(N303="zákl. přenesená",J303,0)</f>
        <v>0</v>
      </c>
      <c r="BH303" s="195">
        <f>IF(N303="sníž. přenesená",J303,0)</f>
        <v>0</v>
      </c>
      <c r="BI303" s="195">
        <f>IF(N303="nulová",J303,0)</f>
        <v>0</v>
      </c>
      <c r="BJ303" s="13" t="s">
        <v>21</v>
      </c>
      <c r="BK303" s="195">
        <f>ROUND(I303*H303,2)</f>
        <v>0</v>
      </c>
      <c r="BL303" s="13" t="s">
        <v>124</v>
      </c>
      <c r="BM303" s="194" t="s">
        <v>479</v>
      </c>
    </row>
    <row r="304" spans="2:47" s="1" customFormat="1" ht="18">
      <c r="B304" s="30"/>
      <c r="C304" s="31"/>
      <c r="D304" s="196" t="s">
        <v>127</v>
      </c>
      <c r="E304" s="31"/>
      <c r="F304" s="197" t="s">
        <v>480</v>
      </c>
      <c r="G304" s="31"/>
      <c r="H304" s="31"/>
      <c r="I304" s="101"/>
      <c r="J304" s="31"/>
      <c r="K304" s="31"/>
      <c r="L304" s="34"/>
      <c r="M304" s="198"/>
      <c r="N304" s="62"/>
      <c r="O304" s="62"/>
      <c r="P304" s="62"/>
      <c r="Q304" s="62"/>
      <c r="R304" s="62"/>
      <c r="S304" s="62"/>
      <c r="T304" s="63"/>
      <c r="AT304" s="13" t="s">
        <v>127</v>
      </c>
      <c r="AU304" s="13" t="s">
        <v>125</v>
      </c>
    </row>
    <row r="305" spans="2:65" s="1" customFormat="1" ht="16.5" customHeight="1">
      <c r="B305" s="30"/>
      <c r="C305" s="199" t="s">
        <v>481</v>
      </c>
      <c r="D305" s="199" t="s">
        <v>311</v>
      </c>
      <c r="E305" s="200" t="s">
        <v>482</v>
      </c>
      <c r="F305" s="201" t="s">
        <v>483</v>
      </c>
      <c r="G305" s="202" t="s">
        <v>189</v>
      </c>
      <c r="H305" s="203">
        <v>1</v>
      </c>
      <c r="I305" s="204"/>
      <c r="J305" s="205">
        <f>ROUND(I305*H305,2)</f>
        <v>0</v>
      </c>
      <c r="K305" s="201" t="s">
        <v>1</v>
      </c>
      <c r="L305" s="206"/>
      <c r="M305" s="207" t="s">
        <v>1</v>
      </c>
      <c r="N305" s="208" t="s">
        <v>42</v>
      </c>
      <c r="O305" s="62"/>
      <c r="P305" s="192">
        <f>O305*H305</f>
        <v>0</v>
      </c>
      <c r="Q305" s="192">
        <v>0.006</v>
      </c>
      <c r="R305" s="192">
        <f>Q305*H305</f>
        <v>0.006</v>
      </c>
      <c r="S305" s="192">
        <v>0</v>
      </c>
      <c r="T305" s="193">
        <f>S305*H305</f>
        <v>0</v>
      </c>
      <c r="AR305" s="194" t="s">
        <v>174</v>
      </c>
      <c r="AT305" s="194" t="s">
        <v>311</v>
      </c>
      <c r="AU305" s="194" t="s">
        <v>125</v>
      </c>
      <c r="AY305" s="13" t="s">
        <v>114</v>
      </c>
      <c r="BE305" s="195">
        <f>IF(N305="základní",J305,0)</f>
        <v>0</v>
      </c>
      <c r="BF305" s="195">
        <f>IF(N305="snížená",J305,0)</f>
        <v>0</v>
      </c>
      <c r="BG305" s="195">
        <f>IF(N305="zákl. přenesená",J305,0)</f>
        <v>0</v>
      </c>
      <c r="BH305" s="195">
        <f>IF(N305="sníž. přenesená",J305,0)</f>
        <v>0</v>
      </c>
      <c r="BI305" s="195">
        <f>IF(N305="nulová",J305,0)</f>
        <v>0</v>
      </c>
      <c r="BJ305" s="13" t="s">
        <v>21</v>
      </c>
      <c r="BK305" s="195">
        <f>ROUND(I305*H305,2)</f>
        <v>0</v>
      </c>
      <c r="BL305" s="13" t="s">
        <v>124</v>
      </c>
      <c r="BM305" s="194" t="s">
        <v>484</v>
      </c>
    </row>
    <row r="306" spans="2:47" s="1" customFormat="1" ht="18">
      <c r="B306" s="30"/>
      <c r="C306" s="31"/>
      <c r="D306" s="196" t="s">
        <v>127</v>
      </c>
      <c r="E306" s="31"/>
      <c r="F306" s="197" t="s">
        <v>485</v>
      </c>
      <c r="G306" s="31"/>
      <c r="H306" s="31"/>
      <c r="I306" s="101"/>
      <c r="J306" s="31"/>
      <c r="K306" s="31"/>
      <c r="L306" s="34"/>
      <c r="M306" s="198"/>
      <c r="N306" s="62"/>
      <c r="O306" s="62"/>
      <c r="P306" s="62"/>
      <c r="Q306" s="62"/>
      <c r="R306" s="62"/>
      <c r="S306" s="62"/>
      <c r="T306" s="63"/>
      <c r="AT306" s="13" t="s">
        <v>127</v>
      </c>
      <c r="AU306" s="13" t="s">
        <v>125</v>
      </c>
    </row>
    <row r="307" spans="2:65" s="1" customFormat="1" ht="16.5" customHeight="1">
      <c r="B307" s="30"/>
      <c r="C307" s="199" t="s">
        <v>486</v>
      </c>
      <c r="D307" s="199" t="s">
        <v>311</v>
      </c>
      <c r="E307" s="200" t="s">
        <v>487</v>
      </c>
      <c r="F307" s="201" t="s">
        <v>488</v>
      </c>
      <c r="G307" s="202" t="s">
        <v>189</v>
      </c>
      <c r="H307" s="203">
        <v>1</v>
      </c>
      <c r="I307" s="204"/>
      <c r="J307" s="205">
        <f>ROUND(I307*H307,2)</f>
        <v>0</v>
      </c>
      <c r="K307" s="201" t="s">
        <v>1</v>
      </c>
      <c r="L307" s="206"/>
      <c r="M307" s="207" t="s">
        <v>1</v>
      </c>
      <c r="N307" s="208" t="s">
        <v>42</v>
      </c>
      <c r="O307" s="62"/>
      <c r="P307" s="192">
        <f>O307*H307</f>
        <v>0</v>
      </c>
      <c r="Q307" s="192">
        <v>0.004</v>
      </c>
      <c r="R307" s="192">
        <f>Q307*H307</f>
        <v>0.004</v>
      </c>
      <c r="S307" s="192">
        <v>0</v>
      </c>
      <c r="T307" s="193">
        <f>S307*H307</f>
        <v>0</v>
      </c>
      <c r="AR307" s="194" t="s">
        <v>174</v>
      </c>
      <c r="AT307" s="194" t="s">
        <v>311</v>
      </c>
      <c r="AU307" s="194" t="s">
        <v>125</v>
      </c>
      <c r="AY307" s="13" t="s">
        <v>114</v>
      </c>
      <c r="BE307" s="195">
        <f>IF(N307="základní",J307,0)</f>
        <v>0</v>
      </c>
      <c r="BF307" s="195">
        <f>IF(N307="snížená",J307,0)</f>
        <v>0</v>
      </c>
      <c r="BG307" s="195">
        <f>IF(N307="zákl. přenesená",J307,0)</f>
        <v>0</v>
      </c>
      <c r="BH307" s="195">
        <f>IF(N307="sníž. přenesená",J307,0)</f>
        <v>0</v>
      </c>
      <c r="BI307" s="195">
        <f>IF(N307="nulová",J307,0)</f>
        <v>0</v>
      </c>
      <c r="BJ307" s="13" t="s">
        <v>21</v>
      </c>
      <c r="BK307" s="195">
        <f>ROUND(I307*H307,2)</f>
        <v>0</v>
      </c>
      <c r="BL307" s="13" t="s">
        <v>124</v>
      </c>
      <c r="BM307" s="194" t="s">
        <v>489</v>
      </c>
    </row>
    <row r="308" spans="2:47" s="1" customFormat="1" ht="18">
      <c r="B308" s="30"/>
      <c r="C308" s="31"/>
      <c r="D308" s="196" t="s">
        <v>127</v>
      </c>
      <c r="E308" s="31"/>
      <c r="F308" s="197" t="s">
        <v>490</v>
      </c>
      <c r="G308" s="31"/>
      <c r="H308" s="31"/>
      <c r="I308" s="101"/>
      <c r="J308" s="31"/>
      <c r="K308" s="31"/>
      <c r="L308" s="34"/>
      <c r="M308" s="198"/>
      <c r="N308" s="62"/>
      <c r="O308" s="62"/>
      <c r="P308" s="62"/>
      <c r="Q308" s="62"/>
      <c r="R308" s="62"/>
      <c r="S308" s="62"/>
      <c r="T308" s="63"/>
      <c r="AT308" s="13" t="s">
        <v>127</v>
      </c>
      <c r="AU308" s="13" t="s">
        <v>125</v>
      </c>
    </row>
    <row r="309" spans="2:63" s="11" customFormat="1" ht="20.85" customHeight="1">
      <c r="B309" s="167"/>
      <c r="C309" s="168"/>
      <c r="D309" s="169" t="s">
        <v>76</v>
      </c>
      <c r="E309" s="181" t="s">
        <v>491</v>
      </c>
      <c r="F309" s="181" t="s">
        <v>492</v>
      </c>
      <c r="G309" s="168"/>
      <c r="H309" s="168"/>
      <c r="I309" s="171"/>
      <c r="J309" s="182">
        <f>BK309</f>
        <v>0</v>
      </c>
      <c r="K309" s="168"/>
      <c r="L309" s="173"/>
      <c r="M309" s="174"/>
      <c r="N309" s="175"/>
      <c r="O309" s="175"/>
      <c r="P309" s="176">
        <f>SUM(P310:P433)</f>
        <v>0</v>
      </c>
      <c r="Q309" s="175"/>
      <c r="R309" s="176">
        <f>SUM(R310:R433)</f>
        <v>5.968724999999998</v>
      </c>
      <c r="S309" s="175"/>
      <c r="T309" s="177">
        <f>SUM(T310:T433)</f>
        <v>3.242</v>
      </c>
      <c r="AR309" s="178" t="s">
        <v>21</v>
      </c>
      <c r="AT309" s="179" t="s">
        <v>76</v>
      </c>
      <c r="AU309" s="179" t="s">
        <v>83</v>
      </c>
      <c r="AY309" s="178" t="s">
        <v>114</v>
      </c>
      <c r="BK309" s="180">
        <f>SUM(BK310:BK433)</f>
        <v>0</v>
      </c>
    </row>
    <row r="310" spans="2:65" s="1" customFormat="1" ht="24" customHeight="1">
      <c r="B310" s="30"/>
      <c r="C310" s="183" t="s">
        <v>493</v>
      </c>
      <c r="D310" s="183" t="s">
        <v>120</v>
      </c>
      <c r="E310" s="184" t="s">
        <v>494</v>
      </c>
      <c r="F310" s="185" t="s">
        <v>495</v>
      </c>
      <c r="G310" s="186" t="s">
        <v>123</v>
      </c>
      <c r="H310" s="187">
        <v>1</v>
      </c>
      <c r="I310" s="188"/>
      <c r="J310" s="189">
        <f>ROUND(I310*H310,2)</f>
        <v>0</v>
      </c>
      <c r="K310" s="185" t="s">
        <v>1</v>
      </c>
      <c r="L310" s="34"/>
      <c r="M310" s="190" t="s">
        <v>1</v>
      </c>
      <c r="N310" s="191" t="s">
        <v>42</v>
      </c>
      <c r="O310" s="62"/>
      <c r="P310" s="192">
        <f>O310*H310</f>
        <v>0</v>
      </c>
      <c r="Q310" s="192">
        <v>0</v>
      </c>
      <c r="R310" s="192">
        <f>Q310*H310</f>
        <v>0</v>
      </c>
      <c r="S310" s="192">
        <v>0.098</v>
      </c>
      <c r="T310" s="193">
        <f>S310*H310</f>
        <v>0.098</v>
      </c>
      <c r="AR310" s="194" t="s">
        <v>124</v>
      </c>
      <c r="AT310" s="194" t="s">
        <v>120</v>
      </c>
      <c r="AU310" s="194" t="s">
        <v>125</v>
      </c>
      <c r="AY310" s="13" t="s">
        <v>114</v>
      </c>
      <c r="BE310" s="195">
        <f>IF(N310="základní",J310,0)</f>
        <v>0</v>
      </c>
      <c r="BF310" s="195">
        <f>IF(N310="snížená",J310,0)</f>
        <v>0</v>
      </c>
      <c r="BG310" s="195">
        <f>IF(N310="zákl. přenesená",J310,0)</f>
        <v>0</v>
      </c>
      <c r="BH310" s="195">
        <f>IF(N310="sníž. přenesená",J310,0)</f>
        <v>0</v>
      </c>
      <c r="BI310" s="195">
        <f>IF(N310="nulová",J310,0)</f>
        <v>0</v>
      </c>
      <c r="BJ310" s="13" t="s">
        <v>21</v>
      </c>
      <c r="BK310" s="195">
        <f>ROUND(I310*H310,2)</f>
        <v>0</v>
      </c>
      <c r="BL310" s="13" t="s">
        <v>124</v>
      </c>
      <c r="BM310" s="194" t="s">
        <v>496</v>
      </c>
    </row>
    <row r="311" spans="2:47" s="1" customFormat="1" ht="27">
      <c r="B311" s="30"/>
      <c r="C311" s="31"/>
      <c r="D311" s="196" t="s">
        <v>127</v>
      </c>
      <c r="E311" s="31"/>
      <c r="F311" s="197" t="s">
        <v>497</v>
      </c>
      <c r="G311" s="31"/>
      <c r="H311" s="31"/>
      <c r="I311" s="101"/>
      <c r="J311" s="31"/>
      <c r="K311" s="31"/>
      <c r="L311" s="34"/>
      <c r="M311" s="198"/>
      <c r="N311" s="62"/>
      <c r="O311" s="62"/>
      <c r="P311" s="62"/>
      <c r="Q311" s="62"/>
      <c r="R311" s="62"/>
      <c r="S311" s="62"/>
      <c r="T311" s="63"/>
      <c r="AT311" s="13" t="s">
        <v>127</v>
      </c>
      <c r="AU311" s="13" t="s">
        <v>125</v>
      </c>
    </row>
    <row r="312" spans="2:65" s="1" customFormat="1" ht="24" customHeight="1">
      <c r="B312" s="30"/>
      <c r="C312" s="183" t="s">
        <v>498</v>
      </c>
      <c r="D312" s="183" t="s">
        <v>120</v>
      </c>
      <c r="E312" s="184" t="s">
        <v>499</v>
      </c>
      <c r="F312" s="185" t="s">
        <v>500</v>
      </c>
      <c r="G312" s="186" t="s">
        <v>123</v>
      </c>
      <c r="H312" s="187">
        <v>1</v>
      </c>
      <c r="I312" s="188"/>
      <c r="J312" s="189">
        <f>ROUND(I312*H312,2)</f>
        <v>0</v>
      </c>
      <c r="K312" s="185" t="s">
        <v>1</v>
      </c>
      <c r="L312" s="34"/>
      <c r="M312" s="190" t="s">
        <v>1</v>
      </c>
      <c r="N312" s="191" t="s">
        <v>42</v>
      </c>
      <c r="O312" s="62"/>
      <c r="P312" s="192">
        <f>O312*H312</f>
        <v>0</v>
      </c>
      <c r="Q312" s="192">
        <v>0</v>
      </c>
      <c r="R312" s="192">
        <f>Q312*H312</f>
        <v>0</v>
      </c>
      <c r="S312" s="192">
        <v>0.098</v>
      </c>
      <c r="T312" s="193">
        <f>S312*H312</f>
        <v>0.098</v>
      </c>
      <c r="AR312" s="194" t="s">
        <v>124</v>
      </c>
      <c r="AT312" s="194" t="s">
        <v>120</v>
      </c>
      <c r="AU312" s="194" t="s">
        <v>125</v>
      </c>
      <c r="AY312" s="13" t="s">
        <v>114</v>
      </c>
      <c r="BE312" s="195">
        <f>IF(N312="základní",J312,0)</f>
        <v>0</v>
      </c>
      <c r="BF312" s="195">
        <f>IF(N312="snížená",J312,0)</f>
        <v>0</v>
      </c>
      <c r="BG312" s="195">
        <f>IF(N312="zákl. přenesená",J312,0)</f>
        <v>0</v>
      </c>
      <c r="BH312" s="195">
        <f>IF(N312="sníž. přenesená",J312,0)</f>
        <v>0</v>
      </c>
      <c r="BI312" s="195">
        <f>IF(N312="nulová",J312,0)</f>
        <v>0</v>
      </c>
      <c r="BJ312" s="13" t="s">
        <v>21</v>
      </c>
      <c r="BK312" s="195">
        <f>ROUND(I312*H312,2)</f>
        <v>0</v>
      </c>
      <c r="BL312" s="13" t="s">
        <v>124</v>
      </c>
      <c r="BM312" s="194" t="s">
        <v>501</v>
      </c>
    </row>
    <row r="313" spans="2:47" s="1" customFormat="1" ht="27">
      <c r="B313" s="30"/>
      <c r="C313" s="31"/>
      <c r="D313" s="196" t="s">
        <v>127</v>
      </c>
      <c r="E313" s="31"/>
      <c r="F313" s="197" t="s">
        <v>502</v>
      </c>
      <c r="G313" s="31"/>
      <c r="H313" s="31"/>
      <c r="I313" s="101"/>
      <c r="J313" s="31"/>
      <c r="K313" s="31"/>
      <c r="L313" s="34"/>
      <c r="M313" s="198"/>
      <c r="N313" s="62"/>
      <c r="O313" s="62"/>
      <c r="P313" s="62"/>
      <c r="Q313" s="62"/>
      <c r="R313" s="62"/>
      <c r="S313" s="62"/>
      <c r="T313" s="63"/>
      <c r="AT313" s="13" t="s">
        <v>127</v>
      </c>
      <c r="AU313" s="13" t="s">
        <v>125</v>
      </c>
    </row>
    <row r="314" spans="2:65" s="1" customFormat="1" ht="24" customHeight="1">
      <c r="B314" s="30"/>
      <c r="C314" s="183" t="s">
        <v>503</v>
      </c>
      <c r="D314" s="183" t="s">
        <v>120</v>
      </c>
      <c r="E314" s="184" t="s">
        <v>504</v>
      </c>
      <c r="F314" s="185" t="s">
        <v>505</v>
      </c>
      <c r="G314" s="186" t="s">
        <v>123</v>
      </c>
      <c r="H314" s="187">
        <v>1</v>
      </c>
      <c r="I314" s="188"/>
      <c r="J314" s="189">
        <f>ROUND(I314*H314,2)</f>
        <v>0</v>
      </c>
      <c r="K314" s="185" t="s">
        <v>231</v>
      </c>
      <c r="L314" s="34"/>
      <c r="M314" s="190" t="s">
        <v>1</v>
      </c>
      <c r="N314" s="191" t="s">
        <v>42</v>
      </c>
      <c r="O314" s="62"/>
      <c r="P314" s="192">
        <f>O314*H314</f>
        <v>0</v>
      </c>
      <c r="Q314" s="192">
        <v>0</v>
      </c>
      <c r="R314" s="192">
        <f>Q314*H314</f>
        <v>0</v>
      </c>
      <c r="S314" s="192">
        <v>0.5</v>
      </c>
      <c r="T314" s="193">
        <f>S314*H314</f>
        <v>0.5</v>
      </c>
      <c r="AR314" s="194" t="s">
        <v>124</v>
      </c>
      <c r="AT314" s="194" t="s">
        <v>120</v>
      </c>
      <c r="AU314" s="194" t="s">
        <v>125</v>
      </c>
      <c r="AY314" s="13" t="s">
        <v>114</v>
      </c>
      <c r="BE314" s="195">
        <f>IF(N314="základní",J314,0)</f>
        <v>0</v>
      </c>
      <c r="BF314" s="195">
        <f>IF(N314="snížená",J314,0)</f>
        <v>0</v>
      </c>
      <c r="BG314" s="195">
        <f>IF(N314="zákl. přenesená",J314,0)</f>
        <v>0</v>
      </c>
      <c r="BH314" s="195">
        <f>IF(N314="sníž. přenesená",J314,0)</f>
        <v>0</v>
      </c>
      <c r="BI314" s="195">
        <f>IF(N314="nulová",J314,0)</f>
        <v>0</v>
      </c>
      <c r="BJ314" s="13" t="s">
        <v>21</v>
      </c>
      <c r="BK314" s="195">
        <f>ROUND(I314*H314,2)</f>
        <v>0</v>
      </c>
      <c r="BL314" s="13" t="s">
        <v>124</v>
      </c>
      <c r="BM314" s="194" t="s">
        <v>506</v>
      </c>
    </row>
    <row r="315" spans="2:47" s="1" customFormat="1" ht="27">
      <c r="B315" s="30"/>
      <c r="C315" s="31"/>
      <c r="D315" s="196" t="s">
        <v>127</v>
      </c>
      <c r="E315" s="31"/>
      <c r="F315" s="197" t="s">
        <v>507</v>
      </c>
      <c r="G315" s="31"/>
      <c r="H315" s="31"/>
      <c r="I315" s="101"/>
      <c r="J315" s="31"/>
      <c r="K315" s="31"/>
      <c r="L315" s="34"/>
      <c r="M315" s="198"/>
      <c r="N315" s="62"/>
      <c r="O315" s="62"/>
      <c r="P315" s="62"/>
      <c r="Q315" s="62"/>
      <c r="R315" s="62"/>
      <c r="S315" s="62"/>
      <c r="T315" s="63"/>
      <c r="AT315" s="13" t="s">
        <v>127</v>
      </c>
      <c r="AU315" s="13" t="s">
        <v>125</v>
      </c>
    </row>
    <row r="316" spans="2:65" s="1" customFormat="1" ht="24" customHeight="1">
      <c r="B316" s="30"/>
      <c r="C316" s="183" t="s">
        <v>508</v>
      </c>
      <c r="D316" s="183" t="s">
        <v>120</v>
      </c>
      <c r="E316" s="184" t="s">
        <v>509</v>
      </c>
      <c r="F316" s="185" t="s">
        <v>510</v>
      </c>
      <c r="G316" s="186" t="s">
        <v>123</v>
      </c>
      <c r="H316" s="187">
        <v>1</v>
      </c>
      <c r="I316" s="188"/>
      <c r="J316" s="189">
        <f>ROUND(I316*H316,2)</f>
        <v>0</v>
      </c>
      <c r="K316" s="185" t="s">
        <v>231</v>
      </c>
      <c r="L316" s="34"/>
      <c r="M316" s="190" t="s">
        <v>1</v>
      </c>
      <c r="N316" s="191" t="s">
        <v>42</v>
      </c>
      <c r="O316" s="62"/>
      <c r="P316" s="192">
        <f>O316*H316</f>
        <v>0</v>
      </c>
      <c r="Q316" s="192">
        <v>0</v>
      </c>
      <c r="R316" s="192">
        <f>Q316*H316</f>
        <v>0</v>
      </c>
      <c r="S316" s="192">
        <v>0.5</v>
      </c>
      <c r="T316" s="193">
        <f>S316*H316</f>
        <v>0.5</v>
      </c>
      <c r="AR316" s="194" t="s">
        <v>124</v>
      </c>
      <c r="AT316" s="194" t="s">
        <v>120</v>
      </c>
      <c r="AU316" s="194" t="s">
        <v>125</v>
      </c>
      <c r="AY316" s="13" t="s">
        <v>114</v>
      </c>
      <c r="BE316" s="195">
        <f>IF(N316="základní",J316,0)</f>
        <v>0</v>
      </c>
      <c r="BF316" s="195">
        <f>IF(N316="snížená",J316,0)</f>
        <v>0</v>
      </c>
      <c r="BG316" s="195">
        <f>IF(N316="zákl. přenesená",J316,0)</f>
        <v>0</v>
      </c>
      <c r="BH316" s="195">
        <f>IF(N316="sníž. přenesená",J316,0)</f>
        <v>0</v>
      </c>
      <c r="BI316" s="195">
        <f>IF(N316="nulová",J316,0)</f>
        <v>0</v>
      </c>
      <c r="BJ316" s="13" t="s">
        <v>21</v>
      </c>
      <c r="BK316" s="195">
        <f>ROUND(I316*H316,2)</f>
        <v>0</v>
      </c>
      <c r="BL316" s="13" t="s">
        <v>124</v>
      </c>
      <c r="BM316" s="194" t="s">
        <v>511</v>
      </c>
    </row>
    <row r="317" spans="2:47" s="1" customFormat="1" ht="36">
      <c r="B317" s="30"/>
      <c r="C317" s="31"/>
      <c r="D317" s="196" t="s">
        <v>127</v>
      </c>
      <c r="E317" s="31"/>
      <c r="F317" s="197" t="s">
        <v>512</v>
      </c>
      <c r="G317" s="31"/>
      <c r="H317" s="31"/>
      <c r="I317" s="101"/>
      <c r="J317" s="31"/>
      <c r="K317" s="31"/>
      <c r="L317" s="34"/>
      <c r="M317" s="198"/>
      <c r="N317" s="62"/>
      <c r="O317" s="62"/>
      <c r="P317" s="62"/>
      <c r="Q317" s="62"/>
      <c r="R317" s="62"/>
      <c r="S317" s="62"/>
      <c r="T317" s="63"/>
      <c r="AT317" s="13" t="s">
        <v>127</v>
      </c>
      <c r="AU317" s="13" t="s">
        <v>125</v>
      </c>
    </row>
    <row r="318" spans="2:65" s="1" customFormat="1" ht="16.5" customHeight="1">
      <c r="B318" s="30"/>
      <c r="C318" s="183" t="s">
        <v>513</v>
      </c>
      <c r="D318" s="183" t="s">
        <v>120</v>
      </c>
      <c r="E318" s="184" t="s">
        <v>514</v>
      </c>
      <c r="F318" s="185" t="s">
        <v>515</v>
      </c>
      <c r="G318" s="186" t="s">
        <v>123</v>
      </c>
      <c r="H318" s="187">
        <v>1</v>
      </c>
      <c r="I318" s="188"/>
      <c r="J318" s="189">
        <f>ROUND(I318*H318,2)</f>
        <v>0</v>
      </c>
      <c r="K318" s="185" t="s">
        <v>1</v>
      </c>
      <c r="L318" s="34"/>
      <c r="M318" s="190" t="s">
        <v>1</v>
      </c>
      <c r="N318" s="191" t="s">
        <v>42</v>
      </c>
      <c r="O318" s="62"/>
      <c r="P318" s="192">
        <f>O318*H318</f>
        <v>0</v>
      </c>
      <c r="Q318" s="192">
        <v>0</v>
      </c>
      <c r="R318" s="192">
        <f>Q318*H318</f>
        <v>0</v>
      </c>
      <c r="S318" s="192">
        <v>0.281</v>
      </c>
      <c r="T318" s="193">
        <f>S318*H318</f>
        <v>0.281</v>
      </c>
      <c r="AR318" s="194" t="s">
        <v>124</v>
      </c>
      <c r="AT318" s="194" t="s">
        <v>120</v>
      </c>
      <c r="AU318" s="194" t="s">
        <v>125</v>
      </c>
      <c r="AY318" s="13" t="s">
        <v>114</v>
      </c>
      <c r="BE318" s="195">
        <f>IF(N318="základní",J318,0)</f>
        <v>0</v>
      </c>
      <c r="BF318" s="195">
        <f>IF(N318="snížená",J318,0)</f>
        <v>0</v>
      </c>
      <c r="BG318" s="195">
        <f>IF(N318="zákl. přenesená",J318,0)</f>
        <v>0</v>
      </c>
      <c r="BH318" s="195">
        <f>IF(N318="sníž. přenesená",J318,0)</f>
        <v>0</v>
      </c>
      <c r="BI318" s="195">
        <f>IF(N318="nulová",J318,0)</f>
        <v>0</v>
      </c>
      <c r="BJ318" s="13" t="s">
        <v>21</v>
      </c>
      <c r="BK318" s="195">
        <f>ROUND(I318*H318,2)</f>
        <v>0</v>
      </c>
      <c r="BL318" s="13" t="s">
        <v>124</v>
      </c>
      <c r="BM318" s="194" t="s">
        <v>516</v>
      </c>
    </row>
    <row r="319" spans="2:47" s="1" customFormat="1" ht="12">
      <c r="B319" s="30"/>
      <c r="C319" s="31"/>
      <c r="D319" s="196" t="s">
        <v>127</v>
      </c>
      <c r="E319" s="31"/>
      <c r="F319" s="197" t="s">
        <v>515</v>
      </c>
      <c r="G319" s="31"/>
      <c r="H319" s="31"/>
      <c r="I319" s="101"/>
      <c r="J319" s="31"/>
      <c r="K319" s="31"/>
      <c r="L319" s="34"/>
      <c r="M319" s="198"/>
      <c r="N319" s="62"/>
      <c r="O319" s="62"/>
      <c r="P319" s="62"/>
      <c r="Q319" s="62"/>
      <c r="R319" s="62"/>
      <c r="S319" s="62"/>
      <c r="T319" s="63"/>
      <c r="AT319" s="13" t="s">
        <v>127</v>
      </c>
      <c r="AU319" s="13" t="s">
        <v>125</v>
      </c>
    </row>
    <row r="320" spans="2:65" s="1" customFormat="1" ht="24" customHeight="1">
      <c r="B320" s="30"/>
      <c r="C320" s="183" t="s">
        <v>517</v>
      </c>
      <c r="D320" s="183" t="s">
        <v>120</v>
      </c>
      <c r="E320" s="184" t="s">
        <v>518</v>
      </c>
      <c r="F320" s="185" t="s">
        <v>519</v>
      </c>
      <c r="G320" s="186" t="s">
        <v>123</v>
      </c>
      <c r="H320" s="187">
        <v>1</v>
      </c>
      <c r="I320" s="188"/>
      <c r="J320" s="189">
        <f>ROUND(I320*H320,2)</f>
        <v>0</v>
      </c>
      <c r="K320" s="185" t="s">
        <v>1</v>
      </c>
      <c r="L320" s="34"/>
      <c r="M320" s="190" t="s">
        <v>1</v>
      </c>
      <c r="N320" s="191" t="s">
        <v>42</v>
      </c>
      <c r="O320" s="62"/>
      <c r="P320" s="192">
        <f>O320*H320</f>
        <v>0</v>
      </c>
      <c r="Q320" s="192">
        <v>0</v>
      </c>
      <c r="R320" s="192">
        <f>Q320*H320</f>
        <v>0</v>
      </c>
      <c r="S320" s="192">
        <v>0.26</v>
      </c>
      <c r="T320" s="193">
        <f>S320*H320</f>
        <v>0.26</v>
      </c>
      <c r="AR320" s="194" t="s">
        <v>124</v>
      </c>
      <c r="AT320" s="194" t="s">
        <v>120</v>
      </c>
      <c r="AU320" s="194" t="s">
        <v>125</v>
      </c>
      <c r="AY320" s="13" t="s">
        <v>114</v>
      </c>
      <c r="BE320" s="195">
        <f>IF(N320="základní",J320,0)</f>
        <v>0</v>
      </c>
      <c r="BF320" s="195">
        <f>IF(N320="snížená",J320,0)</f>
        <v>0</v>
      </c>
      <c r="BG320" s="195">
        <f>IF(N320="zákl. přenesená",J320,0)</f>
        <v>0</v>
      </c>
      <c r="BH320" s="195">
        <f>IF(N320="sníž. přenesená",J320,0)</f>
        <v>0</v>
      </c>
      <c r="BI320" s="195">
        <f>IF(N320="nulová",J320,0)</f>
        <v>0</v>
      </c>
      <c r="BJ320" s="13" t="s">
        <v>21</v>
      </c>
      <c r="BK320" s="195">
        <f>ROUND(I320*H320,2)</f>
        <v>0</v>
      </c>
      <c r="BL320" s="13" t="s">
        <v>124</v>
      </c>
      <c r="BM320" s="194" t="s">
        <v>520</v>
      </c>
    </row>
    <row r="321" spans="2:47" s="1" customFormat="1" ht="12">
      <c r="B321" s="30"/>
      <c r="C321" s="31"/>
      <c r="D321" s="196" t="s">
        <v>127</v>
      </c>
      <c r="E321" s="31"/>
      <c r="F321" s="197" t="s">
        <v>519</v>
      </c>
      <c r="G321" s="31"/>
      <c r="H321" s="31"/>
      <c r="I321" s="101"/>
      <c r="J321" s="31"/>
      <c r="K321" s="31"/>
      <c r="L321" s="34"/>
      <c r="M321" s="198"/>
      <c r="N321" s="62"/>
      <c r="O321" s="62"/>
      <c r="P321" s="62"/>
      <c r="Q321" s="62"/>
      <c r="R321" s="62"/>
      <c r="S321" s="62"/>
      <c r="T321" s="63"/>
      <c r="AT321" s="13" t="s">
        <v>127</v>
      </c>
      <c r="AU321" s="13" t="s">
        <v>125</v>
      </c>
    </row>
    <row r="322" spans="2:65" s="1" customFormat="1" ht="16.5" customHeight="1">
      <c r="B322" s="30"/>
      <c r="C322" s="183" t="s">
        <v>521</v>
      </c>
      <c r="D322" s="183" t="s">
        <v>120</v>
      </c>
      <c r="E322" s="184" t="s">
        <v>522</v>
      </c>
      <c r="F322" s="185" t="s">
        <v>523</v>
      </c>
      <c r="G322" s="186" t="s">
        <v>138</v>
      </c>
      <c r="H322" s="187">
        <v>1</v>
      </c>
      <c r="I322" s="188"/>
      <c r="J322" s="189">
        <f>ROUND(I322*H322,2)</f>
        <v>0</v>
      </c>
      <c r="K322" s="185" t="s">
        <v>1</v>
      </c>
      <c r="L322" s="34"/>
      <c r="M322" s="190" t="s">
        <v>1</v>
      </c>
      <c r="N322" s="191" t="s">
        <v>42</v>
      </c>
      <c r="O322" s="62"/>
      <c r="P322" s="192">
        <f>O322*H322</f>
        <v>0</v>
      </c>
      <c r="Q322" s="192">
        <v>0</v>
      </c>
      <c r="R322" s="192">
        <f>Q322*H322</f>
        <v>0</v>
      </c>
      <c r="S322" s="192">
        <v>0.23</v>
      </c>
      <c r="T322" s="193">
        <f>S322*H322</f>
        <v>0.23</v>
      </c>
      <c r="AR322" s="194" t="s">
        <v>124</v>
      </c>
      <c r="AT322" s="194" t="s">
        <v>120</v>
      </c>
      <c r="AU322" s="194" t="s">
        <v>125</v>
      </c>
      <c r="AY322" s="13" t="s">
        <v>114</v>
      </c>
      <c r="BE322" s="195">
        <f>IF(N322="základní",J322,0)</f>
        <v>0</v>
      </c>
      <c r="BF322" s="195">
        <f>IF(N322="snížená",J322,0)</f>
        <v>0</v>
      </c>
      <c r="BG322" s="195">
        <f>IF(N322="zákl. přenesená",J322,0)</f>
        <v>0</v>
      </c>
      <c r="BH322" s="195">
        <f>IF(N322="sníž. přenesená",J322,0)</f>
        <v>0</v>
      </c>
      <c r="BI322" s="195">
        <f>IF(N322="nulová",J322,0)</f>
        <v>0</v>
      </c>
      <c r="BJ322" s="13" t="s">
        <v>21</v>
      </c>
      <c r="BK322" s="195">
        <f>ROUND(I322*H322,2)</f>
        <v>0</v>
      </c>
      <c r="BL322" s="13" t="s">
        <v>124</v>
      </c>
      <c r="BM322" s="194" t="s">
        <v>524</v>
      </c>
    </row>
    <row r="323" spans="2:47" s="1" customFormat="1" ht="12">
      <c r="B323" s="30"/>
      <c r="C323" s="31"/>
      <c r="D323" s="196" t="s">
        <v>127</v>
      </c>
      <c r="E323" s="31"/>
      <c r="F323" s="197" t="s">
        <v>523</v>
      </c>
      <c r="G323" s="31"/>
      <c r="H323" s="31"/>
      <c r="I323" s="101"/>
      <c r="J323" s="31"/>
      <c r="K323" s="31"/>
      <c r="L323" s="34"/>
      <c r="M323" s="198"/>
      <c r="N323" s="62"/>
      <c r="O323" s="62"/>
      <c r="P323" s="62"/>
      <c r="Q323" s="62"/>
      <c r="R323" s="62"/>
      <c r="S323" s="62"/>
      <c r="T323" s="63"/>
      <c r="AT323" s="13" t="s">
        <v>127</v>
      </c>
      <c r="AU323" s="13" t="s">
        <v>125</v>
      </c>
    </row>
    <row r="324" spans="2:65" s="1" customFormat="1" ht="16.5" customHeight="1">
      <c r="B324" s="30"/>
      <c r="C324" s="183" t="s">
        <v>525</v>
      </c>
      <c r="D324" s="183" t="s">
        <v>120</v>
      </c>
      <c r="E324" s="184" t="s">
        <v>298</v>
      </c>
      <c r="F324" s="185" t="s">
        <v>299</v>
      </c>
      <c r="G324" s="186" t="s">
        <v>138</v>
      </c>
      <c r="H324" s="187">
        <v>1</v>
      </c>
      <c r="I324" s="188"/>
      <c r="J324" s="189">
        <f>ROUND(I324*H324,2)</f>
        <v>0</v>
      </c>
      <c r="K324" s="185" t="s">
        <v>1</v>
      </c>
      <c r="L324" s="34"/>
      <c r="M324" s="190" t="s">
        <v>1</v>
      </c>
      <c r="N324" s="191" t="s">
        <v>42</v>
      </c>
      <c r="O324" s="62"/>
      <c r="P324" s="192">
        <f>O324*H324</f>
        <v>0</v>
      </c>
      <c r="Q324" s="192">
        <v>0</v>
      </c>
      <c r="R324" s="192">
        <f>Q324*H324</f>
        <v>0</v>
      </c>
      <c r="S324" s="192">
        <v>0.29</v>
      </c>
      <c r="T324" s="193">
        <f>S324*H324</f>
        <v>0.29</v>
      </c>
      <c r="AR324" s="194" t="s">
        <v>124</v>
      </c>
      <c r="AT324" s="194" t="s">
        <v>120</v>
      </c>
      <c r="AU324" s="194" t="s">
        <v>125</v>
      </c>
      <c r="AY324" s="13" t="s">
        <v>114</v>
      </c>
      <c r="BE324" s="195">
        <f>IF(N324="základní",J324,0)</f>
        <v>0</v>
      </c>
      <c r="BF324" s="195">
        <f>IF(N324="snížená",J324,0)</f>
        <v>0</v>
      </c>
      <c r="BG324" s="195">
        <f>IF(N324="zákl. přenesená",J324,0)</f>
        <v>0</v>
      </c>
      <c r="BH324" s="195">
        <f>IF(N324="sníž. přenesená",J324,0)</f>
        <v>0</v>
      </c>
      <c r="BI324" s="195">
        <f>IF(N324="nulová",J324,0)</f>
        <v>0</v>
      </c>
      <c r="BJ324" s="13" t="s">
        <v>21</v>
      </c>
      <c r="BK324" s="195">
        <f>ROUND(I324*H324,2)</f>
        <v>0</v>
      </c>
      <c r="BL324" s="13" t="s">
        <v>124</v>
      </c>
      <c r="BM324" s="194" t="s">
        <v>526</v>
      </c>
    </row>
    <row r="325" spans="2:47" s="1" customFormat="1" ht="12">
      <c r="B325" s="30"/>
      <c r="C325" s="31"/>
      <c r="D325" s="196" t="s">
        <v>127</v>
      </c>
      <c r="E325" s="31"/>
      <c r="F325" s="197" t="s">
        <v>299</v>
      </c>
      <c r="G325" s="31"/>
      <c r="H325" s="31"/>
      <c r="I325" s="101"/>
      <c r="J325" s="31"/>
      <c r="K325" s="31"/>
      <c r="L325" s="34"/>
      <c r="M325" s="198"/>
      <c r="N325" s="62"/>
      <c r="O325" s="62"/>
      <c r="P325" s="62"/>
      <c r="Q325" s="62"/>
      <c r="R325" s="62"/>
      <c r="S325" s="62"/>
      <c r="T325" s="63"/>
      <c r="AT325" s="13" t="s">
        <v>127</v>
      </c>
      <c r="AU325" s="13" t="s">
        <v>125</v>
      </c>
    </row>
    <row r="326" spans="2:65" s="1" customFormat="1" ht="16.5" customHeight="1">
      <c r="B326" s="30"/>
      <c r="C326" s="183" t="s">
        <v>527</v>
      </c>
      <c r="D326" s="183" t="s">
        <v>120</v>
      </c>
      <c r="E326" s="184" t="s">
        <v>528</v>
      </c>
      <c r="F326" s="185" t="s">
        <v>529</v>
      </c>
      <c r="G326" s="186" t="s">
        <v>138</v>
      </c>
      <c r="H326" s="187">
        <v>1</v>
      </c>
      <c r="I326" s="188"/>
      <c r="J326" s="189">
        <f>ROUND(I326*H326,2)</f>
        <v>0</v>
      </c>
      <c r="K326" s="185" t="s">
        <v>1</v>
      </c>
      <c r="L326" s="34"/>
      <c r="M326" s="190" t="s">
        <v>1</v>
      </c>
      <c r="N326" s="191" t="s">
        <v>42</v>
      </c>
      <c r="O326" s="62"/>
      <c r="P326" s="192">
        <f>O326*H326</f>
        <v>0</v>
      </c>
      <c r="Q326" s="192">
        <v>0</v>
      </c>
      <c r="R326" s="192">
        <f>Q326*H326</f>
        <v>0</v>
      </c>
      <c r="S326" s="192">
        <v>0.04</v>
      </c>
      <c r="T326" s="193">
        <f>S326*H326</f>
        <v>0.04</v>
      </c>
      <c r="AR326" s="194" t="s">
        <v>124</v>
      </c>
      <c r="AT326" s="194" t="s">
        <v>120</v>
      </c>
      <c r="AU326" s="194" t="s">
        <v>125</v>
      </c>
      <c r="AY326" s="13" t="s">
        <v>114</v>
      </c>
      <c r="BE326" s="195">
        <f>IF(N326="základní",J326,0)</f>
        <v>0</v>
      </c>
      <c r="BF326" s="195">
        <f>IF(N326="snížená",J326,0)</f>
        <v>0</v>
      </c>
      <c r="BG326" s="195">
        <f>IF(N326="zákl. přenesená",J326,0)</f>
        <v>0</v>
      </c>
      <c r="BH326" s="195">
        <f>IF(N326="sníž. přenesená",J326,0)</f>
        <v>0</v>
      </c>
      <c r="BI326" s="195">
        <f>IF(N326="nulová",J326,0)</f>
        <v>0</v>
      </c>
      <c r="BJ326" s="13" t="s">
        <v>21</v>
      </c>
      <c r="BK326" s="195">
        <f>ROUND(I326*H326,2)</f>
        <v>0</v>
      </c>
      <c r="BL326" s="13" t="s">
        <v>124</v>
      </c>
      <c r="BM326" s="194" t="s">
        <v>530</v>
      </c>
    </row>
    <row r="327" spans="2:47" s="1" customFormat="1" ht="12">
      <c r="B327" s="30"/>
      <c r="C327" s="31"/>
      <c r="D327" s="196" t="s">
        <v>127</v>
      </c>
      <c r="E327" s="31"/>
      <c r="F327" s="197" t="s">
        <v>529</v>
      </c>
      <c r="G327" s="31"/>
      <c r="H327" s="31"/>
      <c r="I327" s="101"/>
      <c r="J327" s="31"/>
      <c r="K327" s="31"/>
      <c r="L327" s="34"/>
      <c r="M327" s="198"/>
      <c r="N327" s="62"/>
      <c r="O327" s="62"/>
      <c r="P327" s="62"/>
      <c r="Q327" s="62"/>
      <c r="R327" s="62"/>
      <c r="S327" s="62"/>
      <c r="T327" s="63"/>
      <c r="AT327" s="13" t="s">
        <v>127</v>
      </c>
      <c r="AU327" s="13" t="s">
        <v>125</v>
      </c>
    </row>
    <row r="328" spans="2:65" s="1" customFormat="1" ht="24" customHeight="1">
      <c r="B328" s="30"/>
      <c r="C328" s="183" t="s">
        <v>531</v>
      </c>
      <c r="D328" s="183" t="s">
        <v>120</v>
      </c>
      <c r="E328" s="184" t="s">
        <v>532</v>
      </c>
      <c r="F328" s="185" t="s">
        <v>533</v>
      </c>
      <c r="G328" s="186" t="s">
        <v>123</v>
      </c>
      <c r="H328" s="187">
        <v>1</v>
      </c>
      <c r="I328" s="188"/>
      <c r="J328" s="189">
        <f>ROUND(I328*H328,2)</f>
        <v>0</v>
      </c>
      <c r="K328" s="185" t="s">
        <v>231</v>
      </c>
      <c r="L328" s="34"/>
      <c r="M328" s="190" t="s">
        <v>1</v>
      </c>
      <c r="N328" s="191" t="s">
        <v>42</v>
      </c>
      <c r="O328" s="62"/>
      <c r="P328" s="192">
        <f>O328*H328</f>
        <v>0</v>
      </c>
      <c r="Q328" s="192">
        <v>0</v>
      </c>
      <c r="R328" s="192">
        <f>Q328*H328</f>
        <v>0</v>
      </c>
      <c r="S328" s="192">
        <v>0.225</v>
      </c>
      <c r="T328" s="193">
        <f>S328*H328</f>
        <v>0.225</v>
      </c>
      <c r="AR328" s="194" t="s">
        <v>124</v>
      </c>
      <c r="AT328" s="194" t="s">
        <v>120</v>
      </c>
      <c r="AU328" s="194" t="s">
        <v>125</v>
      </c>
      <c r="AY328" s="13" t="s">
        <v>114</v>
      </c>
      <c r="BE328" s="195">
        <f>IF(N328="základní",J328,0)</f>
        <v>0</v>
      </c>
      <c r="BF328" s="195">
        <f>IF(N328="snížená",J328,0)</f>
        <v>0</v>
      </c>
      <c r="BG328" s="195">
        <f>IF(N328="zákl. přenesená",J328,0)</f>
        <v>0</v>
      </c>
      <c r="BH328" s="195">
        <f>IF(N328="sníž. přenesená",J328,0)</f>
        <v>0</v>
      </c>
      <c r="BI328" s="195">
        <f>IF(N328="nulová",J328,0)</f>
        <v>0</v>
      </c>
      <c r="BJ328" s="13" t="s">
        <v>21</v>
      </c>
      <c r="BK328" s="195">
        <f>ROUND(I328*H328,2)</f>
        <v>0</v>
      </c>
      <c r="BL328" s="13" t="s">
        <v>124</v>
      </c>
      <c r="BM328" s="194" t="s">
        <v>534</v>
      </c>
    </row>
    <row r="329" spans="2:47" s="1" customFormat="1" ht="27">
      <c r="B329" s="30"/>
      <c r="C329" s="31"/>
      <c r="D329" s="196" t="s">
        <v>127</v>
      </c>
      <c r="E329" s="31"/>
      <c r="F329" s="197" t="s">
        <v>535</v>
      </c>
      <c r="G329" s="31"/>
      <c r="H329" s="31"/>
      <c r="I329" s="101"/>
      <c r="J329" s="31"/>
      <c r="K329" s="31"/>
      <c r="L329" s="34"/>
      <c r="M329" s="198"/>
      <c r="N329" s="62"/>
      <c r="O329" s="62"/>
      <c r="P329" s="62"/>
      <c r="Q329" s="62"/>
      <c r="R329" s="62"/>
      <c r="S329" s="62"/>
      <c r="T329" s="63"/>
      <c r="AT329" s="13" t="s">
        <v>127</v>
      </c>
      <c r="AU329" s="13" t="s">
        <v>125</v>
      </c>
    </row>
    <row r="330" spans="2:65" s="1" customFormat="1" ht="24" customHeight="1">
      <c r="B330" s="30"/>
      <c r="C330" s="183" t="s">
        <v>536</v>
      </c>
      <c r="D330" s="183" t="s">
        <v>120</v>
      </c>
      <c r="E330" s="184" t="s">
        <v>537</v>
      </c>
      <c r="F330" s="185" t="s">
        <v>538</v>
      </c>
      <c r="G330" s="186" t="s">
        <v>123</v>
      </c>
      <c r="H330" s="187">
        <v>1</v>
      </c>
      <c r="I330" s="188"/>
      <c r="J330" s="189">
        <f>ROUND(I330*H330,2)</f>
        <v>0</v>
      </c>
      <c r="K330" s="185" t="s">
        <v>1</v>
      </c>
      <c r="L330" s="34"/>
      <c r="M330" s="190" t="s">
        <v>1</v>
      </c>
      <c r="N330" s="191" t="s">
        <v>42</v>
      </c>
      <c r="O330" s="62"/>
      <c r="P330" s="192">
        <f>O330*H330</f>
        <v>0</v>
      </c>
      <c r="Q330" s="192">
        <v>0</v>
      </c>
      <c r="R330" s="192">
        <f>Q330*H330</f>
        <v>0</v>
      </c>
      <c r="S330" s="192">
        <v>0.24</v>
      </c>
      <c r="T330" s="193">
        <f>S330*H330</f>
        <v>0.24</v>
      </c>
      <c r="AR330" s="194" t="s">
        <v>124</v>
      </c>
      <c r="AT330" s="194" t="s">
        <v>120</v>
      </c>
      <c r="AU330" s="194" t="s">
        <v>125</v>
      </c>
      <c r="AY330" s="13" t="s">
        <v>114</v>
      </c>
      <c r="BE330" s="195">
        <f>IF(N330="základní",J330,0)</f>
        <v>0</v>
      </c>
      <c r="BF330" s="195">
        <f>IF(N330="snížená",J330,0)</f>
        <v>0</v>
      </c>
      <c r="BG330" s="195">
        <f>IF(N330="zákl. přenesená",J330,0)</f>
        <v>0</v>
      </c>
      <c r="BH330" s="195">
        <f>IF(N330="sníž. přenesená",J330,0)</f>
        <v>0</v>
      </c>
      <c r="BI330" s="195">
        <f>IF(N330="nulová",J330,0)</f>
        <v>0</v>
      </c>
      <c r="BJ330" s="13" t="s">
        <v>21</v>
      </c>
      <c r="BK330" s="195">
        <f>ROUND(I330*H330,2)</f>
        <v>0</v>
      </c>
      <c r="BL330" s="13" t="s">
        <v>124</v>
      </c>
      <c r="BM330" s="194" t="s">
        <v>539</v>
      </c>
    </row>
    <row r="331" spans="2:47" s="1" customFormat="1" ht="36">
      <c r="B331" s="30"/>
      <c r="C331" s="31"/>
      <c r="D331" s="196" t="s">
        <v>127</v>
      </c>
      <c r="E331" s="31"/>
      <c r="F331" s="197" t="s">
        <v>540</v>
      </c>
      <c r="G331" s="31"/>
      <c r="H331" s="31"/>
      <c r="I331" s="101"/>
      <c r="J331" s="31"/>
      <c r="K331" s="31"/>
      <c r="L331" s="34"/>
      <c r="M331" s="198"/>
      <c r="N331" s="62"/>
      <c r="O331" s="62"/>
      <c r="P331" s="62"/>
      <c r="Q331" s="62"/>
      <c r="R331" s="62"/>
      <c r="S331" s="62"/>
      <c r="T331" s="63"/>
      <c r="AT331" s="13" t="s">
        <v>127</v>
      </c>
      <c r="AU331" s="13" t="s">
        <v>125</v>
      </c>
    </row>
    <row r="332" spans="2:65" s="1" customFormat="1" ht="24" customHeight="1">
      <c r="B332" s="30"/>
      <c r="C332" s="183" t="s">
        <v>541</v>
      </c>
      <c r="D332" s="183" t="s">
        <v>120</v>
      </c>
      <c r="E332" s="184" t="s">
        <v>542</v>
      </c>
      <c r="F332" s="185" t="s">
        <v>543</v>
      </c>
      <c r="G332" s="186" t="s">
        <v>123</v>
      </c>
      <c r="H332" s="187">
        <v>1</v>
      </c>
      <c r="I332" s="188"/>
      <c r="J332" s="189">
        <f>ROUND(I332*H332,2)</f>
        <v>0</v>
      </c>
      <c r="K332" s="185" t="s">
        <v>1</v>
      </c>
      <c r="L332" s="34"/>
      <c r="M332" s="190" t="s">
        <v>1</v>
      </c>
      <c r="N332" s="191" t="s">
        <v>42</v>
      </c>
      <c r="O332" s="62"/>
      <c r="P332" s="192">
        <f>O332*H332</f>
        <v>0</v>
      </c>
      <c r="Q332" s="192">
        <v>0</v>
      </c>
      <c r="R332" s="192">
        <f>Q332*H332</f>
        <v>0</v>
      </c>
      <c r="S332" s="192">
        <v>0.24</v>
      </c>
      <c r="T332" s="193">
        <f>S332*H332</f>
        <v>0.24</v>
      </c>
      <c r="AR332" s="194" t="s">
        <v>124</v>
      </c>
      <c r="AT332" s="194" t="s">
        <v>120</v>
      </c>
      <c r="AU332" s="194" t="s">
        <v>125</v>
      </c>
      <c r="AY332" s="13" t="s">
        <v>114</v>
      </c>
      <c r="BE332" s="195">
        <f>IF(N332="základní",J332,0)</f>
        <v>0</v>
      </c>
      <c r="BF332" s="195">
        <f>IF(N332="snížená",J332,0)</f>
        <v>0</v>
      </c>
      <c r="BG332" s="195">
        <f>IF(N332="zákl. přenesená",J332,0)</f>
        <v>0</v>
      </c>
      <c r="BH332" s="195">
        <f>IF(N332="sníž. přenesená",J332,0)</f>
        <v>0</v>
      </c>
      <c r="BI332" s="195">
        <f>IF(N332="nulová",J332,0)</f>
        <v>0</v>
      </c>
      <c r="BJ332" s="13" t="s">
        <v>21</v>
      </c>
      <c r="BK332" s="195">
        <f>ROUND(I332*H332,2)</f>
        <v>0</v>
      </c>
      <c r="BL332" s="13" t="s">
        <v>124</v>
      </c>
      <c r="BM332" s="194" t="s">
        <v>544</v>
      </c>
    </row>
    <row r="333" spans="2:47" s="1" customFormat="1" ht="36">
      <c r="B333" s="30"/>
      <c r="C333" s="31"/>
      <c r="D333" s="196" t="s">
        <v>127</v>
      </c>
      <c r="E333" s="31"/>
      <c r="F333" s="197" t="s">
        <v>545</v>
      </c>
      <c r="G333" s="31"/>
      <c r="H333" s="31"/>
      <c r="I333" s="101"/>
      <c r="J333" s="31"/>
      <c r="K333" s="31"/>
      <c r="L333" s="34"/>
      <c r="M333" s="198"/>
      <c r="N333" s="62"/>
      <c r="O333" s="62"/>
      <c r="P333" s="62"/>
      <c r="Q333" s="62"/>
      <c r="R333" s="62"/>
      <c r="S333" s="62"/>
      <c r="T333" s="63"/>
      <c r="AT333" s="13" t="s">
        <v>127</v>
      </c>
      <c r="AU333" s="13" t="s">
        <v>125</v>
      </c>
    </row>
    <row r="334" spans="2:65" s="1" customFormat="1" ht="24" customHeight="1">
      <c r="B334" s="30"/>
      <c r="C334" s="183" t="s">
        <v>546</v>
      </c>
      <c r="D334" s="183" t="s">
        <v>120</v>
      </c>
      <c r="E334" s="184" t="s">
        <v>547</v>
      </c>
      <c r="F334" s="185" t="s">
        <v>548</v>
      </c>
      <c r="G334" s="186" t="s">
        <v>123</v>
      </c>
      <c r="H334" s="187">
        <v>1</v>
      </c>
      <c r="I334" s="188"/>
      <c r="J334" s="189">
        <f>ROUND(I334*H334,2)</f>
        <v>0</v>
      </c>
      <c r="K334" s="185" t="s">
        <v>1</v>
      </c>
      <c r="L334" s="34"/>
      <c r="M334" s="190" t="s">
        <v>1</v>
      </c>
      <c r="N334" s="191" t="s">
        <v>42</v>
      </c>
      <c r="O334" s="62"/>
      <c r="P334" s="192">
        <f>O334*H334</f>
        <v>0</v>
      </c>
      <c r="Q334" s="192">
        <v>0</v>
      </c>
      <c r="R334" s="192">
        <f>Q334*H334</f>
        <v>0</v>
      </c>
      <c r="S334" s="192">
        <v>0.24</v>
      </c>
      <c r="T334" s="193">
        <f>S334*H334</f>
        <v>0.24</v>
      </c>
      <c r="AR334" s="194" t="s">
        <v>124</v>
      </c>
      <c r="AT334" s="194" t="s">
        <v>120</v>
      </c>
      <c r="AU334" s="194" t="s">
        <v>125</v>
      </c>
      <c r="AY334" s="13" t="s">
        <v>114</v>
      </c>
      <c r="BE334" s="195">
        <f>IF(N334="základní",J334,0)</f>
        <v>0</v>
      </c>
      <c r="BF334" s="195">
        <f>IF(N334="snížená",J334,0)</f>
        <v>0</v>
      </c>
      <c r="BG334" s="195">
        <f>IF(N334="zákl. přenesená",J334,0)</f>
        <v>0</v>
      </c>
      <c r="BH334" s="195">
        <f>IF(N334="sníž. přenesená",J334,0)</f>
        <v>0</v>
      </c>
      <c r="BI334" s="195">
        <f>IF(N334="nulová",J334,0)</f>
        <v>0</v>
      </c>
      <c r="BJ334" s="13" t="s">
        <v>21</v>
      </c>
      <c r="BK334" s="195">
        <f>ROUND(I334*H334,2)</f>
        <v>0</v>
      </c>
      <c r="BL334" s="13" t="s">
        <v>124</v>
      </c>
      <c r="BM334" s="194" t="s">
        <v>549</v>
      </c>
    </row>
    <row r="335" spans="2:47" s="1" customFormat="1" ht="36">
      <c r="B335" s="30"/>
      <c r="C335" s="31"/>
      <c r="D335" s="196" t="s">
        <v>127</v>
      </c>
      <c r="E335" s="31"/>
      <c r="F335" s="197" t="s">
        <v>550</v>
      </c>
      <c r="G335" s="31"/>
      <c r="H335" s="31"/>
      <c r="I335" s="101"/>
      <c r="J335" s="31"/>
      <c r="K335" s="31"/>
      <c r="L335" s="34"/>
      <c r="M335" s="198"/>
      <c r="N335" s="62"/>
      <c r="O335" s="62"/>
      <c r="P335" s="62"/>
      <c r="Q335" s="62"/>
      <c r="R335" s="62"/>
      <c r="S335" s="62"/>
      <c r="T335" s="63"/>
      <c r="AT335" s="13" t="s">
        <v>127</v>
      </c>
      <c r="AU335" s="13" t="s">
        <v>125</v>
      </c>
    </row>
    <row r="336" spans="2:65" s="1" customFormat="1" ht="24" customHeight="1">
      <c r="B336" s="30"/>
      <c r="C336" s="183" t="s">
        <v>551</v>
      </c>
      <c r="D336" s="183" t="s">
        <v>120</v>
      </c>
      <c r="E336" s="184" t="s">
        <v>552</v>
      </c>
      <c r="F336" s="185" t="s">
        <v>553</v>
      </c>
      <c r="G336" s="186" t="s">
        <v>230</v>
      </c>
      <c r="H336" s="187">
        <v>1</v>
      </c>
      <c r="I336" s="188"/>
      <c r="J336" s="189">
        <f>ROUND(I336*H336,2)</f>
        <v>0</v>
      </c>
      <c r="K336" s="185" t="s">
        <v>231</v>
      </c>
      <c r="L336" s="34"/>
      <c r="M336" s="190" t="s">
        <v>1</v>
      </c>
      <c r="N336" s="191" t="s">
        <v>42</v>
      </c>
      <c r="O336" s="62"/>
      <c r="P336" s="192">
        <f>O336*H336</f>
        <v>0</v>
      </c>
      <c r="Q336" s="192">
        <v>0</v>
      </c>
      <c r="R336" s="192">
        <f>Q336*H336</f>
        <v>0</v>
      </c>
      <c r="S336" s="192">
        <v>0</v>
      </c>
      <c r="T336" s="193">
        <f>S336*H336</f>
        <v>0</v>
      </c>
      <c r="AR336" s="194" t="s">
        <v>124</v>
      </c>
      <c r="AT336" s="194" t="s">
        <v>120</v>
      </c>
      <c r="AU336" s="194" t="s">
        <v>125</v>
      </c>
      <c r="AY336" s="13" t="s">
        <v>114</v>
      </c>
      <c r="BE336" s="195">
        <f>IF(N336="základní",J336,0)</f>
        <v>0</v>
      </c>
      <c r="BF336" s="195">
        <f>IF(N336="snížená",J336,0)</f>
        <v>0</v>
      </c>
      <c r="BG336" s="195">
        <f>IF(N336="zákl. přenesená",J336,0)</f>
        <v>0</v>
      </c>
      <c r="BH336" s="195">
        <f>IF(N336="sníž. přenesená",J336,0)</f>
        <v>0</v>
      </c>
      <c r="BI336" s="195">
        <f>IF(N336="nulová",J336,0)</f>
        <v>0</v>
      </c>
      <c r="BJ336" s="13" t="s">
        <v>21</v>
      </c>
      <c r="BK336" s="195">
        <f>ROUND(I336*H336,2)</f>
        <v>0</v>
      </c>
      <c r="BL336" s="13" t="s">
        <v>124</v>
      </c>
      <c r="BM336" s="194" t="s">
        <v>554</v>
      </c>
    </row>
    <row r="337" spans="2:47" s="1" customFormat="1" ht="27">
      <c r="B337" s="30"/>
      <c r="C337" s="31"/>
      <c r="D337" s="196" t="s">
        <v>127</v>
      </c>
      <c r="E337" s="31"/>
      <c r="F337" s="197" t="s">
        <v>555</v>
      </c>
      <c r="G337" s="31"/>
      <c r="H337" s="31"/>
      <c r="I337" s="101"/>
      <c r="J337" s="31"/>
      <c r="K337" s="31"/>
      <c r="L337" s="34"/>
      <c r="M337" s="198"/>
      <c r="N337" s="62"/>
      <c r="O337" s="62"/>
      <c r="P337" s="62"/>
      <c r="Q337" s="62"/>
      <c r="R337" s="62"/>
      <c r="S337" s="62"/>
      <c r="T337" s="63"/>
      <c r="AT337" s="13" t="s">
        <v>127</v>
      </c>
      <c r="AU337" s="13" t="s">
        <v>125</v>
      </c>
    </row>
    <row r="338" spans="2:65" s="1" customFormat="1" ht="16.5" customHeight="1">
      <c r="B338" s="30"/>
      <c r="C338" s="183" t="s">
        <v>556</v>
      </c>
      <c r="D338" s="183" t="s">
        <v>120</v>
      </c>
      <c r="E338" s="184" t="s">
        <v>557</v>
      </c>
      <c r="F338" s="185" t="s">
        <v>558</v>
      </c>
      <c r="G338" s="186" t="s">
        <v>123</v>
      </c>
      <c r="H338" s="187">
        <v>1</v>
      </c>
      <c r="I338" s="188"/>
      <c r="J338" s="189">
        <f>ROUND(I338*H338,2)</f>
        <v>0</v>
      </c>
      <c r="K338" s="185" t="s">
        <v>231</v>
      </c>
      <c r="L338" s="34"/>
      <c r="M338" s="190" t="s">
        <v>1</v>
      </c>
      <c r="N338" s="191" t="s">
        <v>42</v>
      </c>
      <c r="O338" s="62"/>
      <c r="P338" s="192">
        <f>O338*H338</f>
        <v>0</v>
      </c>
      <c r="Q338" s="192">
        <v>0</v>
      </c>
      <c r="R338" s="192">
        <f>Q338*H338</f>
        <v>0</v>
      </c>
      <c r="S338" s="192">
        <v>0</v>
      </c>
      <c r="T338" s="193">
        <f>S338*H338</f>
        <v>0</v>
      </c>
      <c r="AR338" s="194" t="s">
        <v>124</v>
      </c>
      <c r="AT338" s="194" t="s">
        <v>120</v>
      </c>
      <c r="AU338" s="194" t="s">
        <v>125</v>
      </c>
      <c r="AY338" s="13" t="s">
        <v>114</v>
      </c>
      <c r="BE338" s="195">
        <f>IF(N338="základní",J338,0)</f>
        <v>0</v>
      </c>
      <c r="BF338" s="195">
        <f>IF(N338="snížená",J338,0)</f>
        <v>0</v>
      </c>
      <c r="BG338" s="195">
        <f>IF(N338="zákl. přenesená",J338,0)</f>
        <v>0</v>
      </c>
      <c r="BH338" s="195">
        <f>IF(N338="sníž. přenesená",J338,0)</f>
        <v>0</v>
      </c>
      <c r="BI338" s="195">
        <f>IF(N338="nulová",J338,0)</f>
        <v>0</v>
      </c>
      <c r="BJ338" s="13" t="s">
        <v>21</v>
      </c>
      <c r="BK338" s="195">
        <f>ROUND(I338*H338,2)</f>
        <v>0</v>
      </c>
      <c r="BL338" s="13" t="s">
        <v>124</v>
      </c>
      <c r="BM338" s="194" t="s">
        <v>559</v>
      </c>
    </row>
    <row r="339" spans="2:47" s="1" customFormat="1" ht="18">
      <c r="B339" s="30"/>
      <c r="C339" s="31"/>
      <c r="D339" s="196" t="s">
        <v>127</v>
      </c>
      <c r="E339" s="31"/>
      <c r="F339" s="197" t="s">
        <v>560</v>
      </c>
      <c r="G339" s="31"/>
      <c r="H339" s="31"/>
      <c r="I339" s="101"/>
      <c r="J339" s="31"/>
      <c r="K339" s="31"/>
      <c r="L339" s="34"/>
      <c r="M339" s="198"/>
      <c r="N339" s="62"/>
      <c r="O339" s="62"/>
      <c r="P339" s="62"/>
      <c r="Q339" s="62"/>
      <c r="R339" s="62"/>
      <c r="S339" s="62"/>
      <c r="T339" s="63"/>
      <c r="AT339" s="13" t="s">
        <v>127</v>
      </c>
      <c r="AU339" s="13" t="s">
        <v>125</v>
      </c>
    </row>
    <row r="340" spans="2:65" s="1" customFormat="1" ht="24" customHeight="1">
      <c r="B340" s="30"/>
      <c r="C340" s="183" t="s">
        <v>561</v>
      </c>
      <c r="D340" s="183" t="s">
        <v>120</v>
      </c>
      <c r="E340" s="184" t="s">
        <v>562</v>
      </c>
      <c r="F340" s="185" t="s">
        <v>563</v>
      </c>
      <c r="G340" s="186" t="s">
        <v>123</v>
      </c>
      <c r="H340" s="187">
        <v>1</v>
      </c>
      <c r="I340" s="188"/>
      <c r="J340" s="189">
        <f>ROUND(I340*H340,2)</f>
        <v>0</v>
      </c>
      <c r="K340" s="185" t="s">
        <v>231</v>
      </c>
      <c r="L340" s="34"/>
      <c r="M340" s="190" t="s">
        <v>1</v>
      </c>
      <c r="N340" s="191" t="s">
        <v>42</v>
      </c>
      <c r="O340" s="62"/>
      <c r="P340" s="192">
        <f>O340*H340</f>
        <v>0</v>
      </c>
      <c r="Q340" s="192">
        <v>0</v>
      </c>
      <c r="R340" s="192">
        <f>Q340*H340</f>
        <v>0</v>
      </c>
      <c r="S340" s="192">
        <v>0</v>
      </c>
      <c r="T340" s="193">
        <f>S340*H340</f>
        <v>0</v>
      </c>
      <c r="AR340" s="194" t="s">
        <v>124</v>
      </c>
      <c r="AT340" s="194" t="s">
        <v>120</v>
      </c>
      <c r="AU340" s="194" t="s">
        <v>125</v>
      </c>
      <c r="AY340" s="13" t="s">
        <v>114</v>
      </c>
      <c r="BE340" s="195">
        <f>IF(N340="základní",J340,0)</f>
        <v>0</v>
      </c>
      <c r="BF340" s="195">
        <f>IF(N340="snížená",J340,0)</f>
        <v>0</v>
      </c>
      <c r="BG340" s="195">
        <f>IF(N340="zákl. přenesená",J340,0)</f>
        <v>0</v>
      </c>
      <c r="BH340" s="195">
        <f>IF(N340="sníž. přenesená",J340,0)</f>
        <v>0</v>
      </c>
      <c r="BI340" s="195">
        <f>IF(N340="nulová",J340,0)</f>
        <v>0</v>
      </c>
      <c r="BJ340" s="13" t="s">
        <v>21</v>
      </c>
      <c r="BK340" s="195">
        <f>ROUND(I340*H340,2)</f>
        <v>0</v>
      </c>
      <c r="BL340" s="13" t="s">
        <v>124</v>
      </c>
      <c r="BM340" s="194" t="s">
        <v>564</v>
      </c>
    </row>
    <row r="341" spans="2:47" s="1" customFormat="1" ht="27">
      <c r="B341" s="30"/>
      <c r="C341" s="31"/>
      <c r="D341" s="196" t="s">
        <v>127</v>
      </c>
      <c r="E341" s="31"/>
      <c r="F341" s="197" t="s">
        <v>565</v>
      </c>
      <c r="G341" s="31"/>
      <c r="H341" s="31"/>
      <c r="I341" s="101"/>
      <c r="J341" s="31"/>
      <c r="K341" s="31"/>
      <c r="L341" s="34"/>
      <c r="M341" s="198"/>
      <c r="N341" s="62"/>
      <c r="O341" s="62"/>
      <c r="P341" s="62"/>
      <c r="Q341" s="62"/>
      <c r="R341" s="62"/>
      <c r="S341" s="62"/>
      <c r="T341" s="63"/>
      <c r="AT341" s="13" t="s">
        <v>127</v>
      </c>
      <c r="AU341" s="13" t="s">
        <v>125</v>
      </c>
    </row>
    <row r="342" spans="2:65" s="1" customFormat="1" ht="24" customHeight="1">
      <c r="B342" s="30"/>
      <c r="C342" s="183" t="s">
        <v>566</v>
      </c>
      <c r="D342" s="183" t="s">
        <v>120</v>
      </c>
      <c r="E342" s="184" t="s">
        <v>567</v>
      </c>
      <c r="F342" s="185" t="s">
        <v>568</v>
      </c>
      <c r="G342" s="186" t="s">
        <v>123</v>
      </c>
      <c r="H342" s="187">
        <v>1</v>
      </c>
      <c r="I342" s="188"/>
      <c r="J342" s="189">
        <f>ROUND(I342*H342,2)</f>
        <v>0</v>
      </c>
      <c r="K342" s="185" t="s">
        <v>231</v>
      </c>
      <c r="L342" s="34"/>
      <c r="M342" s="190" t="s">
        <v>1</v>
      </c>
      <c r="N342" s="191" t="s">
        <v>42</v>
      </c>
      <c r="O342" s="62"/>
      <c r="P342" s="192">
        <f>O342*H342</f>
        <v>0</v>
      </c>
      <c r="Q342" s="192">
        <v>0</v>
      </c>
      <c r="R342" s="192">
        <f>Q342*H342</f>
        <v>0</v>
      </c>
      <c r="S342" s="192">
        <v>0</v>
      </c>
      <c r="T342" s="193">
        <f>S342*H342</f>
        <v>0</v>
      </c>
      <c r="AR342" s="194" t="s">
        <v>124</v>
      </c>
      <c r="AT342" s="194" t="s">
        <v>120</v>
      </c>
      <c r="AU342" s="194" t="s">
        <v>125</v>
      </c>
      <c r="AY342" s="13" t="s">
        <v>114</v>
      </c>
      <c r="BE342" s="195">
        <f>IF(N342="základní",J342,0)</f>
        <v>0</v>
      </c>
      <c r="BF342" s="195">
        <f>IF(N342="snížená",J342,0)</f>
        <v>0</v>
      </c>
      <c r="BG342" s="195">
        <f>IF(N342="zákl. přenesená",J342,0)</f>
        <v>0</v>
      </c>
      <c r="BH342" s="195">
        <f>IF(N342="sníž. přenesená",J342,0)</f>
        <v>0</v>
      </c>
      <c r="BI342" s="195">
        <f>IF(N342="nulová",J342,0)</f>
        <v>0</v>
      </c>
      <c r="BJ342" s="13" t="s">
        <v>21</v>
      </c>
      <c r="BK342" s="195">
        <f>ROUND(I342*H342,2)</f>
        <v>0</v>
      </c>
      <c r="BL342" s="13" t="s">
        <v>124</v>
      </c>
      <c r="BM342" s="194" t="s">
        <v>569</v>
      </c>
    </row>
    <row r="343" spans="2:47" s="1" customFormat="1" ht="18">
      <c r="B343" s="30"/>
      <c r="C343" s="31"/>
      <c r="D343" s="196" t="s">
        <v>127</v>
      </c>
      <c r="E343" s="31"/>
      <c r="F343" s="197" t="s">
        <v>570</v>
      </c>
      <c r="G343" s="31"/>
      <c r="H343" s="31"/>
      <c r="I343" s="101"/>
      <c r="J343" s="31"/>
      <c r="K343" s="31"/>
      <c r="L343" s="34"/>
      <c r="M343" s="198"/>
      <c r="N343" s="62"/>
      <c r="O343" s="62"/>
      <c r="P343" s="62"/>
      <c r="Q343" s="62"/>
      <c r="R343" s="62"/>
      <c r="S343" s="62"/>
      <c r="T343" s="63"/>
      <c r="AT343" s="13" t="s">
        <v>127</v>
      </c>
      <c r="AU343" s="13" t="s">
        <v>125</v>
      </c>
    </row>
    <row r="344" spans="2:65" s="1" customFormat="1" ht="24" customHeight="1">
      <c r="B344" s="30"/>
      <c r="C344" s="183" t="s">
        <v>571</v>
      </c>
      <c r="D344" s="183" t="s">
        <v>120</v>
      </c>
      <c r="E344" s="184" t="s">
        <v>572</v>
      </c>
      <c r="F344" s="185" t="s">
        <v>573</v>
      </c>
      <c r="G344" s="186" t="s">
        <v>123</v>
      </c>
      <c r="H344" s="187">
        <v>1</v>
      </c>
      <c r="I344" s="188"/>
      <c r="J344" s="189">
        <f>ROUND(I344*H344,2)</f>
        <v>0</v>
      </c>
      <c r="K344" s="185" t="s">
        <v>231</v>
      </c>
      <c r="L344" s="34"/>
      <c r="M344" s="190" t="s">
        <v>1</v>
      </c>
      <c r="N344" s="191" t="s">
        <v>42</v>
      </c>
      <c r="O344" s="62"/>
      <c r="P344" s="192">
        <f>O344*H344</f>
        <v>0</v>
      </c>
      <c r="Q344" s="192">
        <v>0</v>
      </c>
      <c r="R344" s="192">
        <f>Q344*H344</f>
        <v>0</v>
      </c>
      <c r="S344" s="192">
        <v>0</v>
      </c>
      <c r="T344" s="193">
        <f>S344*H344</f>
        <v>0</v>
      </c>
      <c r="AR344" s="194" t="s">
        <v>124</v>
      </c>
      <c r="AT344" s="194" t="s">
        <v>120</v>
      </c>
      <c r="AU344" s="194" t="s">
        <v>125</v>
      </c>
      <c r="AY344" s="13" t="s">
        <v>114</v>
      </c>
      <c r="BE344" s="195">
        <f>IF(N344="základní",J344,0)</f>
        <v>0</v>
      </c>
      <c r="BF344" s="195">
        <f>IF(N344="snížená",J344,0)</f>
        <v>0</v>
      </c>
      <c r="BG344" s="195">
        <f>IF(N344="zákl. přenesená",J344,0)</f>
        <v>0</v>
      </c>
      <c r="BH344" s="195">
        <f>IF(N344="sníž. přenesená",J344,0)</f>
        <v>0</v>
      </c>
      <c r="BI344" s="195">
        <f>IF(N344="nulová",J344,0)</f>
        <v>0</v>
      </c>
      <c r="BJ344" s="13" t="s">
        <v>21</v>
      </c>
      <c r="BK344" s="195">
        <f>ROUND(I344*H344,2)</f>
        <v>0</v>
      </c>
      <c r="BL344" s="13" t="s">
        <v>124</v>
      </c>
      <c r="BM344" s="194" t="s">
        <v>574</v>
      </c>
    </row>
    <row r="345" spans="2:47" s="1" customFormat="1" ht="18">
      <c r="B345" s="30"/>
      <c r="C345" s="31"/>
      <c r="D345" s="196" t="s">
        <v>127</v>
      </c>
      <c r="E345" s="31"/>
      <c r="F345" s="197" t="s">
        <v>575</v>
      </c>
      <c r="G345" s="31"/>
      <c r="H345" s="31"/>
      <c r="I345" s="101"/>
      <c r="J345" s="31"/>
      <c r="K345" s="31"/>
      <c r="L345" s="34"/>
      <c r="M345" s="198"/>
      <c r="N345" s="62"/>
      <c r="O345" s="62"/>
      <c r="P345" s="62"/>
      <c r="Q345" s="62"/>
      <c r="R345" s="62"/>
      <c r="S345" s="62"/>
      <c r="T345" s="63"/>
      <c r="AT345" s="13" t="s">
        <v>127</v>
      </c>
      <c r="AU345" s="13" t="s">
        <v>125</v>
      </c>
    </row>
    <row r="346" spans="2:65" s="1" customFormat="1" ht="16.5" customHeight="1">
      <c r="B346" s="30"/>
      <c r="C346" s="199" t="s">
        <v>576</v>
      </c>
      <c r="D346" s="199" t="s">
        <v>311</v>
      </c>
      <c r="E346" s="200" t="s">
        <v>577</v>
      </c>
      <c r="F346" s="201" t="s">
        <v>578</v>
      </c>
      <c r="G346" s="202" t="s">
        <v>579</v>
      </c>
      <c r="H346" s="203">
        <v>0.015</v>
      </c>
      <c r="I346" s="204"/>
      <c r="J346" s="205">
        <f>ROUND(I346*H346,2)</f>
        <v>0</v>
      </c>
      <c r="K346" s="201" t="s">
        <v>231</v>
      </c>
      <c r="L346" s="206"/>
      <c r="M346" s="207" t="s">
        <v>1</v>
      </c>
      <c r="N346" s="208" t="s">
        <v>42</v>
      </c>
      <c r="O346" s="62"/>
      <c r="P346" s="192">
        <f>O346*H346</f>
        <v>0</v>
      </c>
      <c r="Q346" s="192">
        <v>0.001</v>
      </c>
      <c r="R346" s="192">
        <f>Q346*H346</f>
        <v>1.5E-05</v>
      </c>
      <c r="S346" s="192">
        <v>0</v>
      </c>
      <c r="T346" s="193">
        <f>S346*H346</f>
        <v>0</v>
      </c>
      <c r="AR346" s="194" t="s">
        <v>174</v>
      </c>
      <c r="AT346" s="194" t="s">
        <v>311</v>
      </c>
      <c r="AU346" s="194" t="s">
        <v>125</v>
      </c>
      <c r="AY346" s="13" t="s">
        <v>114</v>
      </c>
      <c r="BE346" s="195">
        <f>IF(N346="základní",J346,0)</f>
        <v>0</v>
      </c>
      <c r="BF346" s="195">
        <f>IF(N346="snížená",J346,0)</f>
        <v>0</v>
      </c>
      <c r="BG346" s="195">
        <f>IF(N346="zákl. přenesená",J346,0)</f>
        <v>0</v>
      </c>
      <c r="BH346" s="195">
        <f>IF(N346="sníž. přenesená",J346,0)</f>
        <v>0</v>
      </c>
      <c r="BI346" s="195">
        <f>IF(N346="nulová",J346,0)</f>
        <v>0</v>
      </c>
      <c r="BJ346" s="13" t="s">
        <v>21</v>
      </c>
      <c r="BK346" s="195">
        <f>ROUND(I346*H346,2)</f>
        <v>0</v>
      </c>
      <c r="BL346" s="13" t="s">
        <v>124</v>
      </c>
      <c r="BM346" s="194" t="s">
        <v>580</v>
      </c>
    </row>
    <row r="347" spans="2:47" s="1" customFormat="1" ht="12">
      <c r="B347" s="30"/>
      <c r="C347" s="31"/>
      <c r="D347" s="196" t="s">
        <v>127</v>
      </c>
      <c r="E347" s="31"/>
      <c r="F347" s="197" t="s">
        <v>581</v>
      </c>
      <c r="G347" s="31"/>
      <c r="H347" s="31"/>
      <c r="I347" s="101"/>
      <c r="J347" s="31"/>
      <c r="K347" s="31"/>
      <c r="L347" s="34"/>
      <c r="M347" s="198"/>
      <c r="N347" s="62"/>
      <c r="O347" s="62"/>
      <c r="P347" s="62"/>
      <c r="Q347" s="62"/>
      <c r="R347" s="62"/>
      <c r="S347" s="62"/>
      <c r="T347" s="63"/>
      <c r="AT347" s="13" t="s">
        <v>127</v>
      </c>
      <c r="AU347" s="13" t="s">
        <v>125</v>
      </c>
    </row>
    <row r="348" spans="2:65" s="1" customFormat="1" ht="16.5" customHeight="1">
      <c r="B348" s="30"/>
      <c r="C348" s="183" t="s">
        <v>26</v>
      </c>
      <c r="D348" s="183" t="s">
        <v>120</v>
      </c>
      <c r="E348" s="184" t="s">
        <v>419</v>
      </c>
      <c r="F348" s="185" t="s">
        <v>420</v>
      </c>
      <c r="G348" s="186" t="s">
        <v>123</v>
      </c>
      <c r="H348" s="187">
        <v>1</v>
      </c>
      <c r="I348" s="188"/>
      <c r="J348" s="189">
        <f>ROUND(I348*H348,2)</f>
        <v>0</v>
      </c>
      <c r="K348" s="185" t="s">
        <v>1</v>
      </c>
      <c r="L348" s="34"/>
      <c r="M348" s="190" t="s">
        <v>1</v>
      </c>
      <c r="N348" s="191" t="s">
        <v>42</v>
      </c>
      <c r="O348" s="62"/>
      <c r="P348" s="192">
        <f>O348*H348</f>
        <v>0</v>
      </c>
      <c r="Q348" s="192">
        <v>0</v>
      </c>
      <c r="R348" s="192">
        <f>Q348*H348</f>
        <v>0</v>
      </c>
      <c r="S348" s="192">
        <v>0</v>
      </c>
      <c r="T348" s="193">
        <f>S348*H348</f>
        <v>0</v>
      </c>
      <c r="AR348" s="194" t="s">
        <v>124</v>
      </c>
      <c r="AT348" s="194" t="s">
        <v>120</v>
      </c>
      <c r="AU348" s="194" t="s">
        <v>125</v>
      </c>
      <c r="AY348" s="13" t="s">
        <v>114</v>
      </c>
      <c r="BE348" s="195">
        <f>IF(N348="základní",J348,0)</f>
        <v>0</v>
      </c>
      <c r="BF348" s="195">
        <f>IF(N348="snížená",J348,0)</f>
        <v>0</v>
      </c>
      <c r="BG348" s="195">
        <f>IF(N348="zákl. přenesená",J348,0)</f>
        <v>0</v>
      </c>
      <c r="BH348" s="195">
        <f>IF(N348="sníž. přenesená",J348,0)</f>
        <v>0</v>
      </c>
      <c r="BI348" s="195">
        <f>IF(N348="nulová",J348,0)</f>
        <v>0</v>
      </c>
      <c r="BJ348" s="13" t="s">
        <v>21</v>
      </c>
      <c r="BK348" s="195">
        <f>ROUND(I348*H348,2)</f>
        <v>0</v>
      </c>
      <c r="BL348" s="13" t="s">
        <v>124</v>
      </c>
      <c r="BM348" s="194" t="s">
        <v>582</v>
      </c>
    </row>
    <row r="349" spans="2:47" s="1" customFormat="1" ht="18">
      <c r="B349" s="30"/>
      <c r="C349" s="31"/>
      <c r="D349" s="196" t="s">
        <v>127</v>
      </c>
      <c r="E349" s="31"/>
      <c r="F349" s="197" t="s">
        <v>422</v>
      </c>
      <c r="G349" s="31"/>
      <c r="H349" s="31"/>
      <c r="I349" s="101"/>
      <c r="J349" s="31"/>
      <c r="K349" s="31"/>
      <c r="L349" s="34"/>
      <c r="M349" s="198"/>
      <c r="N349" s="62"/>
      <c r="O349" s="62"/>
      <c r="P349" s="62"/>
      <c r="Q349" s="62"/>
      <c r="R349" s="62"/>
      <c r="S349" s="62"/>
      <c r="T349" s="63"/>
      <c r="AT349" s="13" t="s">
        <v>127</v>
      </c>
      <c r="AU349" s="13" t="s">
        <v>125</v>
      </c>
    </row>
    <row r="350" spans="2:65" s="1" customFormat="1" ht="16.5" customHeight="1">
      <c r="B350" s="30"/>
      <c r="C350" s="183" t="s">
        <v>583</v>
      </c>
      <c r="D350" s="183" t="s">
        <v>120</v>
      </c>
      <c r="E350" s="184" t="s">
        <v>584</v>
      </c>
      <c r="F350" s="185" t="s">
        <v>585</v>
      </c>
      <c r="G350" s="186" t="s">
        <v>123</v>
      </c>
      <c r="H350" s="187">
        <v>1</v>
      </c>
      <c r="I350" s="188"/>
      <c r="J350" s="189">
        <f>ROUND(I350*H350,2)</f>
        <v>0</v>
      </c>
      <c r="K350" s="185" t="s">
        <v>231</v>
      </c>
      <c r="L350" s="34"/>
      <c r="M350" s="190" t="s">
        <v>1</v>
      </c>
      <c r="N350" s="191" t="s">
        <v>42</v>
      </c>
      <c r="O350" s="62"/>
      <c r="P350" s="192">
        <f>O350*H350</f>
        <v>0</v>
      </c>
      <c r="Q350" s="192">
        <v>0</v>
      </c>
      <c r="R350" s="192">
        <f>Q350*H350</f>
        <v>0</v>
      </c>
      <c r="S350" s="192">
        <v>0</v>
      </c>
      <c r="T350" s="193">
        <f>S350*H350</f>
        <v>0</v>
      </c>
      <c r="AR350" s="194" t="s">
        <v>124</v>
      </c>
      <c r="AT350" s="194" t="s">
        <v>120</v>
      </c>
      <c r="AU350" s="194" t="s">
        <v>125</v>
      </c>
      <c r="AY350" s="13" t="s">
        <v>114</v>
      </c>
      <c r="BE350" s="195">
        <f>IF(N350="základní",J350,0)</f>
        <v>0</v>
      </c>
      <c r="BF350" s="195">
        <f>IF(N350="snížená",J350,0)</f>
        <v>0</v>
      </c>
      <c r="BG350" s="195">
        <f>IF(N350="zákl. přenesená",J350,0)</f>
        <v>0</v>
      </c>
      <c r="BH350" s="195">
        <f>IF(N350="sníž. přenesená",J350,0)</f>
        <v>0</v>
      </c>
      <c r="BI350" s="195">
        <f>IF(N350="nulová",J350,0)</f>
        <v>0</v>
      </c>
      <c r="BJ350" s="13" t="s">
        <v>21</v>
      </c>
      <c r="BK350" s="195">
        <f>ROUND(I350*H350,2)</f>
        <v>0</v>
      </c>
      <c r="BL350" s="13" t="s">
        <v>124</v>
      </c>
      <c r="BM350" s="194" t="s">
        <v>586</v>
      </c>
    </row>
    <row r="351" spans="2:47" s="1" customFormat="1" ht="18">
      <c r="B351" s="30"/>
      <c r="C351" s="31"/>
      <c r="D351" s="196" t="s">
        <v>127</v>
      </c>
      <c r="E351" s="31"/>
      <c r="F351" s="197" t="s">
        <v>587</v>
      </c>
      <c r="G351" s="31"/>
      <c r="H351" s="31"/>
      <c r="I351" s="101"/>
      <c r="J351" s="31"/>
      <c r="K351" s="31"/>
      <c r="L351" s="34"/>
      <c r="M351" s="198"/>
      <c r="N351" s="62"/>
      <c r="O351" s="62"/>
      <c r="P351" s="62"/>
      <c r="Q351" s="62"/>
      <c r="R351" s="62"/>
      <c r="S351" s="62"/>
      <c r="T351" s="63"/>
      <c r="AT351" s="13" t="s">
        <v>127</v>
      </c>
      <c r="AU351" s="13" t="s">
        <v>125</v>
      </c>
    </row>
    <row r="352" spans="2:65" s="1" customFormat="1" ht="16.5" customHeight="1">
      <c r="B352" s="30"/>
      <c r="C352" s="183" t="s">
        <v>588</v>
      </c>
      <c r="D352" s="183" t="s">
        <v>120</v>
      </c>
      <c r="E352" s="184" t="s">
        <v>589</v>
      </c>
      <c r="F352" s="185" t="s">
        <v>590</v>
      </c>
      <c r="G352" s="186" t="s">
        <v>123</v>
      </c>
      <c r="H352" s="187">
        <v>1</v>
      </c>
      <c r="I352" s="188"/>
      <c r="J352" s="189">
        <f>ROUND(I352*H352,2)</f>
        <v>0</v>
      </c>
      <c r="K352" s="185" t="s">
        <v>231</v>
      </c>
      <c r="L352" s="34"/>
      <c r="M352" s="190" t="s">
        <v>1</v>
      </c>
      <c r="N352" s="191" t="s">
        <v>42</v>
      </c>
      <c r="O352" s="62"/>
      <c r="P352" s="192">
        <f>O352*H352</f>
        <v>0</v>
      </c>
      <c r="Q352" s="192">
        <v>0</v>
      </c>
      <c r="R352" s="192">
        <f>Q352*H352</f>
        <v>0</v>
      </c>
      <c r="S352" s="192">
        <v>0</v>
      </c>
      <c r="T352" s="193">
        <f>S352*H352</f>
        <v>0</v>
      </c>
      <c r="AR352" s="194" t="s">
        <v>124</v>
      </c>
      <c r="AT352" s="194" t="s">
        <v>120</v>
      </c>
      <c r="AU352" s="194" t="s">
        <v>125</v>
      </c>
      <c r="AY352" s="13" t="s">
        <v>114</v>
      </c>
      <c r="BE352" s="195">
        <f>IF(N352="základní",J352,0)</f>
        <v>0</v>
      </c>
      <c r="BF352" s="195">
        <f>IF(N352="snížená",J352,0)</f>
        <v>0</v>
      </c>
      <c r="BG352" s="195">
        <f>IF(N352="zákl. přenesená",J352,0)</f>
        <v>0</v>
      </c>
      <c r="BH352" s="195">
        <f>IF(N352="sníž. přenesená",J352,0)</f>
        <v>0</v>
      </c>
      <c r="BI352" s="195">
        <f>IF(N352="nulová",J352,0)</f>
        <v>0</v>
      </c>
      <c r="BJ352" s="13" t="s">
        <v>21</v>
      </c>
      <c r="BK352" s="195">
        <f>ROUND(I352*H352,2)</f>
        <v>0</v>
      </c>
      <c r="BL352" s="13" t="s">
        <v>124</v>
      </c>
      <c r="BM352" s="194" t="s">
        <v>591</v>
      </c>
    </row>
    <row r="353" spans="2:47" s="1" customFormat="1" ht="18">
      <c r="B353" s="30"/>
      <c r="C353" s="31"/>
      <c r="D353" s="196" t="s">
        <v>127</v>
      </c>
      <c r="E353" s="31"/>
      <c r="F353" s="197" t="s">
        <v>592</v>
      </c>
      <c r="G353" s="31"/>
      <c r="H353" s="31"/>
      <c r="I353" s="101"/>
      <c r="J353" s="31"/>
      <c r="K353" s="31"/>
      <c r="L353" s="34"/>
      <c r="M353" s="198"/>
      <c r="N353" s="62"/>
      <c r="O353" s="62"/>
      <c r="P353" s="62"/>
      <c r="Q353" s="62"/>
      <c r="R353" s="62"/>
      <c r="S353" s="62"/>
      <c r="T353" s="63"/>
      <c r="AT353" s="13" t="s">
        <v>127</v>
      </c>
      <c r="AU353" s="13" t="s">
        <v>125</v>
      </c>
    </row>
    <row r="354" spans="2:65" s="1" customFormat="1" ht="16.5" customHeight="1">
      <c r="B354" s="30"/>
      <c r="C354" s="183" t="s">
        <v>593</v>
      </c>
      <c r="D354" s="183" t="s">
        <v>120</v>
      </c>
      <c r="E354" s="184" t="s">
        <v>594</v>
      </c>
      <c r="F354" s="185" t="s">
        <v>595</v>
      </c>
      <c r="G354" s="186" t="s">
        <v>123</v>
      </c>
      <c r="H354" s="187">
        <v>1</v>
      </c>
      <c r="I354" s="188"/>
      <c r="J354" s="189">
        <f>ROUND(I354*H354,2)</f>
        <v>0</v>
      </c>
      <c r="K354" s="185" t="s">
        <v>231</v>
      </c>
      <c r="L354" s="34"/>
      <c r="M354" s="190" t="s">
        <v>1</v>
      </c>
      <c r="N354" s="191" t="s">
        <v>42</v>
      </c>
      <c r="O354" s="62"/>
      <c r="P354" s="192">
        <f>O354*H354</f>
        <v>0</v>
      </c>
      <c r="Q354" s="192">
        <v>0</v>
      </c>
      <c r="R354" s="192">
        <f>Q354*H354</f>
        <v>0</v>
      </c>
      <c r="S354" s="192">
        <v>0</v>
      </c>
      <c r="T354" s="193">
        <f>S354*H354</f>
        <v>0</v>
      </c>
      <c r="AR354" s="194" t="s">
        <v>124</v>
      </c>
      <c r="AT354" s="194" t="s">
        <v>120</v>
      </c>
      <c r="AU354" s="194" t="s">
        <v>125</v>
      </c>
      <c r="AY354" s="13" t="s">
        <v>114</v>
      </c>
      <c r="BE354" s="195">
        <f>IF(N354="základní",J354,0)</f>
        <v>0</v>
      </c>
      <c r="BF354" s="195">
        <f>IF(N354="snížená",J354,0)</f>
        <v>0</v>
      </c>
      <c r="BG354" s="195">
        <f>IF(N354="zákl. přenesená",J354,0)</f>
        <v>0</v>
      </c>
      <c r="BH354" s="195">
        <f>IF(N354="sníž. přenesená",J354,0)</f>
        <v>0</v>
      </c>
      <c r="BI354" s="195">
        <f>IF(N354="nulová",J354,0)</f>
        <v>0</v>
      </c>
      <c r="BJ354" s="13" t="s">
        <v>21</v>
      </c>
      <c r="BK354" s="195">
        <f>ROUND(I354*H354,2)</f>
        <v>0</v>
      </c>
      <c r="BL354" s="13" t="s">
        <v>124</v>
      </c>
      <c r="BM354" s="194" t="s">
        <v>596</v>
      </c>
    </row>
    <row r="355" spans="2:47" s="1" customFormat="1" ht="18">
      <c r="B355" s="30"/>
      <c r="C355" s="31"/>
      <c r="D355" s="196" t="s">
        <v>127</v>
      </c>
      <c r="E355" s="31"/>
      <c r="F355" s="197" t="s">
        <v>597</v>
      </c>
      <c r="G355" s="31"/>
      <c r="H355" s="31"/>
      <c r="I355" s="101"/>
      <c r="J355" s="31"/>
      <c r="K355" s="31"/>
      <c r="L355" s="34"/>
      <c r="M355" s="198"/>
      <c r="N355" s="62"/>
      <c r="O355" s="62"/>
      <c r="P355" s="62"/>
      <c r="Q355" s="62"/>
      <c r="R355" s="62"/>
      <c r="S355" s="62"/>
      <c r="T355" s="63"/>
      <c r="AT355" s="13" t="s">
        <v>127</v>
      </c>
      <c r="AU355" s="13" t="s">
        <v>125</v>
      </c>
    </row>
    <row r="356" spans="2:65" s="1" customFormat="1" ht="16.5" customHeight="1">
      <c r="B356" s="30"/>
      <c r="C356" s="183" t="s">
        <v>598</v>
      </c>
      <c r="D356" s="183" t="s">
        <v>120</v>
      </c>
      <c r="E356" s="184" t="s">
        <v>599</v>
      </c>
      <c r="F356" s="185" t="s">
        <v>600</v>
      </c>
      <c r="G356" s="186" t="s">
        <v>123</v>
      </c>
      <c r="H356" s="187">
        <v>1</v>
      </c>
      <c r="I356" s="188"/>
      <c r="J356" s="189">
        <f>ROUND(I356*H356,2)</f>
        <v>0</v>
      </c>
      <c r="K356" s="185" t="s">
        <v>231</v>
      </c>
      <c r="L356" s="34"/>
      <c r="M356" s="190" t="s">
        <v>1</v>
      </c>
      <c r="N356" s="191" t="s">
        <v>42</v>
      </c>
      <c r="O356" s="62"/>
      <c r="P356" s="192">
        <f>O356*H356</f>
        <v>0</v>
      </c>
      <c r="Q356" s="192">
        <v>0</v>
      </c>
      <c r="R356" s="192">
        <f>Q356*H356</f>
        <v>0</v>
      </c>
      <c r="S356" s="192">
        <v>0</v>
      </c>
      <c r="T356" s="193">
        <f>S356*H356</f>
        <v>0</v>
      </c>
      <c r="AR356" s="194" t="s">
        <v>124</v>
      </c>
      <c r="AT356" s="194" t="s">
        <v>120</v>
      </c>
      <c r="AU356" s="194" t="s">
        <v>125</v>
      </c>
      <c r="AY356" s="13" t="s">
        <v>114</v>
      </c>
      <c r="BE356" s="195">
        <f>IF(N356="základní",J356,0)</f>
        <v>0</v>
      </c>
      <c r="BF356" s="195">
        <f>IF(N356="snížená",J356,0)</f>
        <v>0</v>
      </c>
      <c r="BG356" s="195">
        <f>IF(N356="zákl. přenesená",J356,0)</f>
        <v>0</v>
      </c>
      <c r="BH356" s="195">
        <f>IF(N356="sníž. přenesená",J356,0)</f>
        <v>0</v>
      </c>
      <c r="BI356" s="195">
        <f>IF(N356="nulová",J356,0)</f>
        <v>0</v>
      </c>
      <c r="BJ356" s="13" t="s">
        <v>21</v>
      </c>
      <c r="BK356" s="195">
        <f>ROUND(I356*H356,2)</f>
        <v>0</v>
      </c>
      <c r="BL356" s="13" t="s">
        <v>124</v>
      </c>
      <c r="BM356" s="194" t="s">
        <v>601</v>
      </c>
    </row>
    <row r="357" spans="2:47" s="1" customFormat="1" ht="18">
      <c r="B357" s="30"/>
      <c r="C357" s="31"/>
      <c r="D357" s="196" t="s">
        <v>127</v>
      </c>
      <c r="E357" s="31"/>
      <c r="F357" s="197" t="s">
        <v>602</v>
      </c>
      <c r="G357" s="31"/>
      <c r="H357" s="31"/>
      <c r="I357" s="101"/>
      <c r="J357" s="31"/>
      <c r="K357" s="31"/>
      <c r="L357" s="34"/>
      <c r="M357" s="198"/>
      <c r="N357" s="62"/>
      <c r="O357" s="62"/>
      <c r="P357" s="62"/>
      <c r="Q357" s="62"/>
      <c r="R357" s="62"/>
      <c r="S357" s="62"/>
      <c r="T357" s="63"/>
      <c r="AT357" s="13" t="s">
        <v>127</v>
      </c>
      <c r="AU357" s="13" t="s">
        <v>125</v>
      </c>
    </row>
    <row r="358" spans="2:65" s="1" customFormat="1" ht="24" customHeight="1">
      <c r="B358" s="30"/>
      <c r="C358" s="183" t="s">
        <v>603</v>
      </c>
      <c r="D358" s="183" t="s">
        <v>120</v>
      </c>
      <c r="E358" s="184" t="s">
        <v>604</v>
      </c>
      <c r="F358" s="185" t="s">
        <v>605</v>
      </c>
      <c r="G358" s="186" t="s">
        <v>123</v>
      </c>
      <c r="H358" s="187">
        <v>1</v>
      </c>
      <c r="I358" s="188"/>
      <c r="J358" s="189">
        <f>ROUND(I358*H358,2)</f>
        <v>0</v>
      </c>
      <c r="K358" s="185" t="s">
        <v>231</v>
      </c>
      <c r="L358" s="34"/>
      <c r="M358" s="190" t="s">
        <v>1</v>
      </c>
      <c r="N358" s="191" t="s">
        <v>42</v>
      </c>
      <c r="O358" s="62"/>
      <c r="P358" s="192">
        <f>O358*H358</f>
        <v>0</v>
      </c>
      <c r="Q358" s="192">
        <v>0</v>
      </c>
      <c r="R358" s="192">
        <f>Q358*H358</f>
        <v>0</v>
      </c>
      <c r="S358" s="192">
        <v>0</v>
      </c>
      <c r="T358" s="193">
        <f>S358*H358</f>
        <v>0</v>
      </c>
      <c r="AR358" s="194" t="s">
        <v>124</v>
      </c>
      <c r="AT358" s="194" t="s">
        <v>120</v>
      </c>
      <c r="AU358" s="194" t="s">
        <v>125</v>
      </c>
      <c r="AY358" s="13" t="s">
        <v>114</v>
      </c>
      <c r="BE358" s="195">
        <f>IF(N358="základní",J358,0)</f>
        <v>0</v>
      </c>
      <c r="BF358" s="195">
        <f>IF(N358="snížená",J358,0)</f>
        <v>0</v>
      </c>
      <c r="BG358" s="195">
        <f>IF(N358="zákl. přenesená",J358,0)</f>
        <v>0</v>
      </c>
      <c r="BH358" s="195">
        <f>IF(N358="sníž. přenesená",J358,0)</f>
        <v>0</v>
      </c>
      <c r="BI358" s="195">
        <f>IF(N358="nulová",J358,0)</f>
        <v>0</v>
      </c>
      <c r="BJ358" s="13" t="s">
        <v>21</v>
      </c>
      <c r="BK358" s="195">
        <f>ROUND(I358*H358,2)</f>
        <v>0</v>
      </c>
      <c r="BL358" s="13" t="s">
        <v>124</v>
      </c>
      <c r="BM358" s="194" t="s">
        <v>606</v>
      </c>
    </row>
    <row r="359" spans="2:47" s="1" customFormat="1" ht="12">
      <c r="B359" s="30"/>
      <c r="C359" s="31"/>
      <c r="D359" s="196" t="s">
        <v>127</v>
      </c>
      <c r="E359" s="31"/>
      <c r="F359" s="197" t="s">
        <v>607</v>
      </c>
      <c r="G359" s="31"/>
      <c r="H359" s="31"/>
      <c r="I359" s="101"/>
      <c r="J359" s="31"/>
      <c r="K359" s="31"/>
      <c r="L359" s="34"/>
      <c r="M359" s="198"/>
      <c r="N359" s="62"/>
      <c r="O359" s="62"/>
      <c r="P359" s="62"/>
      <c r="Q359" s="62"/>
      <c r="R359" s="62"/>
      <c r="S359" s="62"/>
      <c r="T359" s="63"/>
      <c r="AT359" s="13" t="s">
        <v>127</v>
      </c>
      <c r="AU359" s="13" t="s">
        <v>125</v>
      </c>
    </row>
    <row r="360" spans="2:65" s="1" customFormat="1" ht="16.5" customHeight="1">
      <c r="B360" s="30"/>
      <c r="C360" s="183" t="s">
        <v>608</v>
      </c>
      <c r="D360" s="183" t="s">
        <v>120</v>
      </c>
      <c r="E360" s="184" t="s">
        <v>175</v>
      </c>
      <c r="F360" s="185" t="s">
        <v>176</v>
      </c>
      <c r="G360" s="186" t="s">
        <v>177</v>
      </c>
      <c r="H360" s="187">
        <v>1</v>
      </c>
      <c r="I360" s="188"/>
      <c r="J360" s="189">
        <f>ROUND(I360*H360,2)</f>
        <v>0</v>
      </c>
      <c r="K360" s="185" t="s">
        <v>1</v>
      </c>
      <c r="L360" s="34"/>
      <c r="M360" s="190" t="s">
        <v>1</v>
      </c>
      <c r="N360" s="191" t="s">
        <v>42</v>
      </c>
      <c r="O360" s="62"/>
      <c r="P360" s="192">
        <f>O360*H360</f>
        <v>0</v>
      </c>
      <c r="Q360" s="192">
        <v>0</v>
      </c>
      <c r="R360" s="192">
        <f>Q360*H360</f>
        <v>0</v>
      </c>
      <c r="S360" s="192">
        <v>0</v>
      </c>
      <c r="T360" s="193">
        <f>S360*H360</f>
        <v>0</v>
      </c>
      <c r="AR360" s="194" t="s">
        <v>124</v>
      </c>
      <c r="AT360" s="194" t="s">
        <v>120</v>
      </c>
      <c r="AU360" s="194" t="s">
        <v>125</v>
      </c>
      <c r="AY360" s="13" t="s">
        <v>114</v>
      </c>
      <c r="BE360" s="195">
        <f>IF(N360="základní",J360,0)</f>
        <v>0</v>
      </c>
      <c r="BF360" s="195">
        <f>IF(N360="snížená",J360,0)</f>
        <v>0</v>
      </c>
      <c r="BG360" s="195">
        <f>IF(N360="zákl. přenesená",J360,0)</f>
        <v>0</v>
      </c>
      <c r="BH360" s="195">
        <f>IF(N360="sníž. přenesená",J360,0)</f>
        <v>0</v>
      </c>
      <c r="BI360" s="195">
        <f>IF(N360="nulová",J360,0)</f>
        <v>0</v>
      </c>
      <c r="BJ360" s="13" t="s">
        <v>21</v>
      </c>
      <c r="BK360" s="195">
        <f>ROUND(I360*H360,2)</f>
        <v>0</v>
      </c>
      <c r="BL360" s="13" t="s">
        <v>124</v>
      </c>
      <c r="BM360" s="194" t="s">
        <v>609</v>
      </c>
    </row>
    <row r="361" spans="2:47" s="1" customFormat="1" ht="12">
      <c r="B361" s="30"/>
      <c r="C361" s="31"/>
      <c r="D361" s="196" t="s">
        <v>127</v>
      </c>
      <c r="E361" s="31"/>
      <c r="F361" s="197" t="s">
        <v>176</v>
      </c>
      <c r="G361" s="31"/>
      <c r="H361" s="31"/>
      <c r="I361" s="101"/>
      <c r="J361" s="31"/>
      <c r="K361" s="31"/>
      <c r="L361" s="34"/>
      <c r="M361" s="198"/>
      <c r="N361" s="62"/>
      <c r="O361" s="62"/>
      <c r="P361" s="62"/>
      <c r="Q361" s="62"/>
      <c r="R361" s="62"/>
      <c r="S361" s="62"/>
      <c r="T361" s="63"/>
      <c r="AT361" s="13" t="s">
        <v>127</v>
      </c>
      <c r="AU361" s="13" t="s">
        <v>125</v>
      </c>
    </row>
    <row r="362" spans="2:65" s="1" customFormat="1" ht="24" customHeight="1">
      <c r="B362" s="30"/>
      <c r="C362" s="183" t="s">
        <v>610</v>
      </c>
      <c r="D362" s="183" t="s">
        <v>120</v>
      </c>
      <c r="E362" s="184" t="s">
        <v>180</v>
      </c>
      <c r="F362" s="185" t="s">
        <v>181</v>
      </c>
      <c r="G362" s="186" t="s">
        <v>177</v>
      </c>
      <c r="H362" s="187">
        <v>1</v>
      </c>
      <c r="I362" s="188"/>
      <c r="J362" s="189">
        <f>ROUND(I362*H362,2)</f>
        <v>0</v>
      </c>
      <c r="K362" s="185" t="s">
        <v>1</v>
      </c>
      <c r="L362" s="34"/>
      <c r="M362" s="190" t="s">
        <v>1</v>
      </c>
      <c r="N362" s="191" t="s">
        <v>42</v>
      </c>
      <c r="O362" s="62"/>
      <c r="P362" s="192">
        <f>O362*H362</f>
        <v>0</v>
      </c>
      <c r="Q362" s="192">
        <v>0</v>
      </c>
      <c r="R362" s="192">
        <f>Q362*H362</f>
        <v>0</v>
      </c>
      <c r="S362" s="192">
        <v>0</v>
      </c>
      <c r="T362" s="193">
        <f>S362*H362</f>
        <v>0</v>
      </c>
      <c r="AR362" s="194" t="s">
        <v>124</v>
      </c>
      <c r="AT362" s="194" t="s">
        <v>120</v>
      </c>
      <c r="AU362" s="194" t="s">
        <v>125</v>
      </c>
      <c r="AY362" s="13" t="s">
        <v>114</v>
      </c>
      <c r="BE362" s="195">
        <f>IF(N362="základní",J362,0)</f>
        <v>0</v>
      </c>
      <c r="BF362" s="195">
        <f>IF(N362="snížená",J362,0)</f>
        <v>0</v>
      </c>
      <c r="BG362" s="195">
        <f>IF(N362="zákl. přenesená",J362,0)</f>
        <v>0</v>
      </c>
      <c r="BH362" s="195">
        <f>IF(N362="sníž. přenesená",J362,0)</f>
        <v>0</v>
      </c>
      <c r="BI362" s="195">
        <f>IF(N362="nulová",J362,0)</f>
        <v>0</v>
      </c>
      <c r="BJ362" s="13" t="s">
        <v>21</v>
      </c>
      <c r="BK362" s="195">
        <f>ROUND(I362*H362,2)</f>
        <v>0</v>
      </c>
      <c r="BL362" s="13" t="s">
        <v>124</v>
      </c>
      <c r="BM362" s="194" t="s">
        <v>611</v>
      </c>
    </row>
    <row r="363" spans="2:47" s="1" customFormat="1" ht="12">
      <c r="B363" s="30"/>
      <c r="C363" s="31"/>
      <c r="D363" s="196" t="s">
        <v>127</v>
      </c>
      <c r="E363" s="31"/>
      <c r="F363" s="197" t="s">
        <v>181</v>
      </c>
      <c r="G363" s="31"/>
      <c r="H363" s="31"/>
      <c r="I363" s="101"/>
      <c r="J363" s="31"/>
      <c r="K363" s="31"/>
      <c r="L363" s="34"/>
      <c r="M363" s="198"/>
      <c r="N363" s="62"/>
      <c r="O363" s="62"/>
      <c r="P363" s="62"/>
      <c r="Q363" s="62"/>
      <c r="R363" s="62"/>
      <c r="S363" s="62"/>
      <c r="T363" s="63"/>
      <c r="AT363" s="13" t="s">
        <v>127</v>
      </c>
      <c r="AU363" s="13" t="s">
        <v>125</v>
      </c>
    </row>
    <row r="364" spans="2:65" s="1" customFormat="1" ht="24" customHeight="1">
      <c r="B364" s="30"/>
      <c r="C364" s="183" t="s">
        <v>612</v>
      </c>
      <c r="D364" s="183" t="s">
        <v>120</v>
      </c>
      <c r="E364" s="184" t="s">
        <v>183</v>
      </c>
      <c r="F364" s="185" t="s">
        <v>184</v>
      </c>
      <c r="G364" s="186" t="s">
        <v>177</v>
      </c>
      <c r="H364" s="187">
        <v>1</v>
      </c>
      <c r="I364" s="188"/>
      <c r="J364" s="189">
        <f>ROUND(I364*H364,2)</f>
        <v>0</v>
      </c>
      <c r="K364" s="185" t="s">
        <v>1</v>
      </c>
      <c r="L364" s="34"/>
      <c r="M364" s="190" t="s">
        <v>1</v>
      </c>
      <c r="N364" s="191" t="s">
        <v>42</v>
      </c>
      <c r="O364" s="62"/>
      <c r="P364" s="192">
        <f>O364*H364</f>
        <v>0</v>
      </c>
      <c r="Q364" s="192">
        <v>0</v>
      </c>
      <c r="R364" s="192">
        <f>Q364*H364</f>
        <v>0</v>
      </c>
      <c r="S364" s="192">
        <v>0</v>
      </c>
      <c r="T364" s="193">
        <f>S364*H364</f>
        <v>0</v>
      </c>
      <c r="AR364" s="194" t="s">
        <v>124</v>
      </c>
      <c r="AT364" s="194" t="s">
        <v>120</v>
      </c>
      <c r="AU364" s="194" t="s">
        <v>125</v>
      </c>
      <c r="AY364" s="13" t="s">
        <v>114</v>
      </c>
      <c r="BE364" s="195">
        <f>IF(N364="základní",J364,0)</f>
        <v>0</v>
      </c>
      <c r="BF364" s="195">
        <f>IF(N364="snížená",J364,0)</f>
        <v>0</v>
      </c>
      <c r="BG364" s="195">
        <f>IF(N364="zákl. přenesená",J364,0)</f>
        <v>0</v>
      </c>
      <c r="BH364" s="195">
        <f>IF(N364="sníž. přenesená",J364,0)</f>
        <v>0</v>
      </c>
      <c r="BI364" s="195">
        <f>IF(N364="nulová",J364,0)</f>
        <v>0</v>
      </c>
      <c r="BJ364" s="13" t="s">
        <v>21</v>
      </c>
      <c r="BK364" s="195">
        <f>ROUND(I364*H364,2)</f>
        <v>0</v>
      </c>
      <c r="BL364" s="13" t="s">
        <v>124</v>
      </c>
      <c r="BM364" s="194" t="s">
        <v>613</v>
      </c>
    </row>
    <row r="365" spans="2:47" s="1" customFormat="1" ht="18">
      <c r="B365" s="30"/>
      <c r="C365" s="31"/>
      <c r="D365" s="196" t="s">
        <v>127</v>
      </c>
      <c r="E365" s="31"/>
      <c r="F365" s="197" t="s">
        <v>184</v>
      </c>
      <c r="G365" s="31"/>
      <c r="H365" s="31"/>
      <c r="I365" s="101"/>
      <c r="J365" s="31"/>
      <c r="K365" s="31"/>
      <c r="L365" s="34"/>
      <c r="M365" s="198"/>
      <c r="N365" s="62"/>
      <c r="O365" s="62"/>
      <c r="P365" s="62"/>
      <c r="Q365" s="62"/>
      <c r="R365" s="62"/>
      <c r="S365" s="62"/>
      <c r="T365" s="63"/>
      <c r="AT365" s="13" t="s">
        <v>127</v>
      </c>
      <c r="AU365" s="13" t="s">
        <v>125</v>
      </c>
    </row>
    <row r="366" spans="2:65" s="1" customFormat="1" ht="24" customHeight="1">
      <c r="B366" s="30"/>
      <c r="C366" s="183" t="s">
        <v>614</v>
      </c>
      <c r="D366" s="183" t="s">
        <v>120</v>
      </c>
      <c r="E366" s="184" t="s">
        <v>615</v>
      </c>
      <c r="F366" s="185" t="s">
        <v>616</v>
      </c>
      <c r="G366" s="186" t="s">
        <v>177</v>
      </c>
      <c r="H366" s="187">
        <v>1</v>
      </c>
      <c r="I366" s="188"/>
      <c r="J366" s="189">
        <f>ROUND(I366*H366,2)</f>
        <v>0</v>
      </c>
      <c r="K366" s="185" t="s">
        <v>1</v>
      </c>
      <c r="L366" s="34"/>
      <c r="M366" s="190" t="s">
        <v>1</v>
      </c>
      <c r="N366" s="191" t="s">
        <v>42</v>
      </c>
      <c r="O366" s="62"/>
      <c r="P366" s="192">
        <f>O366*H366</f>
        <v>0</v>
      </c>
      <c r="Q366" s="192">
        <v>0</v>
      </c>
      <c r="R366" s="192">
        <f>Q366*H366</f>
        <v>0</v>
      </c>
      <c r="S366" s="192">
        <v>0</v>
      </c>
      <c r="T366" s="193">
        <f>S366*H366</f>
        <v>0</v>
      </c>
      <c r="AR366" s="194" t="s">
        <v>124</v>
      </c>
      <c r="AT366" s="194" t="s">
        <v>120</v>
      </c>
      <c r="AU366" s="194" t="s">
        <v>125</v>
      </c>
      <c r="AY366" s="13" t="s">
        <v>114</v>
      </c>
      <c r="BE366" s="195">
        <f>IF(N366="základní",J366,0)</f>
        <v>0</v>
      </c>
      <c r="BF366" s="195">
        <f>IF(N366="snížená",J366,0)</f>
        <v>0</v>
      </c>
      <c r="BG366" s="195">
        <f>IF(N366="zákl. přenesená",J366,0)</f>
        <v>0</v>
      </c>
      <c r="BH366" s="195">
        <f>IF(N366="sníž. přenesená",J366,0)</f>
        <v>0</v>
      </c>
      <c r="BI366" s="195">
        <f>IF(N366="nulová",J366,0)</f>
        <v>0</v>
      </c>
      <c r="BJ366" s="13" t="s">
        <v>21</v>
      </c>
      <c r="BK366" s="195">
        <f>ROUND(I366*H366,2)</f>
        <v>0</v>
      </c>
      <c r="BL366" s="13" t="s">
        <v>124</v>
      </c>
      <c r="BM366" s="194" t="s">
        <v>617</v>
      </c>
    </row>
    <row r="367" spans="2:47" s="1" customFormat="1" ht="18">
      <c r="B367" s="30"/>
      <c r="C367" s="31"/>
      <c r="D367" s="196" t="s">
        <v>127</v>
      </c>
      <c r="E367" s="31"/>
      <c r="F367" s="197" t="s">
        <v>618</v>
      </c>
      <c r="G367" s="31"/>
      <c r="H367" s="31"/>
      <c r="I367" s="101"/>
      <c r="J367" s="31"/>
      <c r="K367" s="31"/>
      <c r="L367" s="34"/>
      <c r="M367" s="198"/>
      <c r="N367" s="62"/>
      <c r="O367" s="62"/>
      <c r="P367" s="62"/>
      <c r="Q367" s="62"/>
      <c r="R367" s="62"/>
      <c r="S367" s="62"/>
      <c r="T367" s="63"/>
      <c r="AT367" s="13" t="s">
        <v>127</v>
      </c>
      <c r="AU367" s="13" t="s">
        <v>125</v>
      </c>
    </row>
    <row r="368" spans="2:65" s="1" customFormat="1" ht="24" customHeight="1">
      <c r="B368" s="30"/>
      <c r="C368" s="183" t="s">
        <v>619</v>
      </c>
      <c r="D368" s="183" t="s">
        <v>120</v>
      </c>
      <c r="E368" s="184" t="s">
        <v>620</v>
      </c>
      <c r="F368" s="185" t="s">
        <v>621</v>
      </c>
      <c r="G368" s="186" t="s">
        <v>123</v>
      </c>
      <c r="H368" s="187">
        <v>1</v>
      </c>
      <c r="I368" s="188"/>
      <c r="J368" s="189">
        <f>ROUND(I368*H368,2)</f>
        <v>0</v>
      </c>
      <c r="K368" s="185" t="s">
        <v>1</v>
      </c>
      <c r="L368" s="34"/>
      <c r="M368" s="190" t="s">
        <v>1</v>
      </c>
      <c r="N368" s="191" t="s">
        <v>42</v>
      </c>
      <c r="O368" s="62"/>
      <c r="P368" s="192">
        <f>O368*H368</f>
        <v>0</v>
      </c>
      <c r="Q368" s="192">
        <v>0.167</v>
      </c>
      <c r="R368" s="192">
        <f>Q368*H368</f>
        <v>0.167</v>
      </c>
      <c r="S368" s="192">
        <v>0</v>
      </c>
      <c r="T368" s="193">
        <f>S368*H368</f>
        <v>0</v>
      </c>
      <c r="AR368" s="194" t="s">
        <v>124</v>
      </c>
      <c r="AT368" s="194" t="s">
        <v>120</v>
      </c>
      <c r="AU368" s="194" t="s">
        <v>125</v>
      </c>
      <c r="AY368" s="13" t="s">
        <v>114</v>
      </c>
      <c r="BE368" s="195">
        <f>IF(N368="základní",J368,0)</f>
        <v>0</v>
      </c>
      <c r="BF368" s="195">
        <f>IF(N368="snížená",J368,0)</f>
        <v>0</v>
      </c>
      <c r="BG368" s="195">
        <f>IF(N368="zákl. přenesená",J368,0)</f>
        <v>0</v>
      </c>
      <c r="BH368" s="195">
        <f>IF(N368="sníž. přenesená",J368,0)</f>
        <v>0</v>
      </c>
      <c r="BI368" s="195">
        <f>IF(N368="nulová",J368,0)</f>
        <v>0</v>
      </c>
      <c r="BJ368" s="13" t="s">
        <v>21</v>
      </c>
      <c r="BK368" s="195">
        <f>ROUND(I368*H368,2)</f>
        <v>0</v>
      </c>
      <c r="BL368" s="13" t="s">
        <v>124</v>
      </c>
      <c r="BM368" s="194" t="s">
        <v>622</v>
      </c>
    </row>
    <row r="369" spans="2:47" s="1" customFormat="1" ht="18">
      <c r="B369" s="30"/>
      <c r="C369" s="31"/>
      <c r="D369" s="196" t="s">
        <v>127</v>
      </c>
      <c r="E369" s="31"/>
      <c r="F369" s="197" t="s">
        <v>621</v>
      </c>
      <c r="G369" s="31"/>
      <c r="H369" s="31"/>
      <c r="I369" s="101"/>
      <c r="J369" s="31"/>
      <c r="K369" s="31"/>
      <c r="L369" s="34"/>
      <c r="M369" s="198"/>
      <c r="N369" s="62"/>
      <c r="O369" s="62"/>
      <c r="P369" s="62"/>
      <c r="Q369" s="62"/>
      <c r="R369" s="62"/>
      <c r="S369" s="62"/>
      <c r="T369" s="63"/>
      <c r="AT369" s="13" t="s">
        <v>127</v>
      </c>
      <c r="AU369" s="13" t="s">
        <v>125</v>
      </c>
    </row>
    <row r="370" spans="2:65" s="1" customFormat="1" ht="24" customHeight="1">
      <c r="B370" s="30"/>
      <c r="C370" s="183" t="s">
        <v>623</v>
      </c>
      <c r="D370" s="183" t="s">
        <v>120</v>
      </c>
      <c r="E370" s="184" t="s">
        <v>624</v>
      </c>
      <c r="F370" s="185" t="s">
        <v>625</v>
      </c>
      <c r="G370" s="186" t="s">
        <v>123</v>
      </c>
      <c r="H370" s="187">
        <v>1</v>
      </c>
      <c r="I370" s="188"/>
      <c r="J370" s="189">
        <f>ROUND(I370*H370,2)</f>
        <v>0</v>
      </c>
      <c r="K370" s="185" t="s">
        <v>161</v>
      </c>
      <c r="L370" s="34"/>
      <c r="M370" s="190" t="s">
        <v>1</v>
      </c>
      <c r="N370" s="191" t="s">
        <v>42</v>
      </c>
      <c r="O370" s="62"/>
      <c r="P370" s="192">
        <f>O370*H370</f>
        <v>0</v>
      </c>
      <c r="Q370" s="192">
        <v>0.1837</v>
      </c>
      <c r="R370" s="192">
        <f>Q370*H370</f>
        <v>0.1837</v>
      </c>
      <c r="S370" s="192">
        <v>0</v>
      </c>
      <c r="T370" s="193">
        <f>S370*H370</f>
        <v>0</v>
      </c>
      <c r="AR370" s="194" t="s">
        <v>124</v>
      </c>
      <c r="AT370" s="194" t="s">
        <v>120</v>
      </c>
      <c r="AU370" s="194" t="s">
        <v>125</v>
      </c>
      <c r="AY370" s="13" t="s">
        <v>114</v>
      </c>
      <c r="BE370" s="195">
        <f>IF(N370="základní",J370,0)</f>
        <v>0</v>
      </c>
      <c r="BF370" s="195">
        <f>IF(N370="snížená",J370,0)</f>
        <v>0</v>
      </c>
      <c r="BG370" s="195">
        <f>IF(N370="zákl. přenesená",J370,0)</f>
        <v>0</v>
      </c>
      <c r="BH370" s="195">
        <f>IF(N370="sníž. přenesená",J370,0)</f>
        <v>0</v>
      </c>
      <c r="BI370" s="195">
        <f>IF(N370="nulová",J370,0)</f>
        <v>0</v>
      </c>
      <c r="BJ370" s="13" t="s">
        <v>21</v>
      </c>
      <c r="BK370" s="195">
        <f>ROUND(I370*H370,2)</f>
        <v>0</v>
      </c>
      <c r="BL370" s="13" t="s">
        <v>124</v>
      </c>
      <c r="BM370" s="194" t="s">
        <v>626</v>
      </c>
    </row>
    <row r="371" spans="2:47" s="1" customFormat="1" ht="27">
      <c r="B371" s="30"/>
      <c r="C371" s="31"/>
      <c r="D371" s="196" t="s">
        <v>127</v>
      </c>
      <c r="E371" s="31"/>
      <c r="F371" s="197" t="s">
        <v>627</v>
      </c>
      <c r="G371" s="31"/>
      <c r="H371" s="31"/>
      <c r="I371" s="101"/>
      <c r="J371" s="31"/>
      <c r="K371" s="31"/>
      <c r="L371" s="34"/>
      <c r="M371" s="198"/>
      <c r="N371" s="62"/>
      <c r="O371" s="62"/>
      <c r="P371" s="62"/>
      <c r="Q371" s="62"/>
      <c r="R371" s="62"/>
      <c r="S371" s="62"/>
      <c r="T371" s="63"/>
      <c r="AT371" s="13" t="s">
        <v>127</v>
      </c>
      <c r="AU371" s="13" t="s">
        <v>125</v>
      </c>
    </row>
    <row r="372" spans="2:65" s="1" customFormat="1" ht="16.5" customHeight="1">
      <c r="B372" s="30"/>
      <c r="C372" s="199" t="s">
        <v>628</v>
      </c>
      <c r="D372" s="199" t="s">
        <v>311</v>
      </c>
      <c r="E372" s="200" t="s">
        <v>629</v>
      </c>
      <c r="F372" s="201" t="s">
        <v>630</v>
      </c>
      <c r="G372" s="202" t="s">
        <v>123</v>
      </c>
      <c r="H372" s="203">
        <v>1.01</v>
      </c>
      <c r="I372" s="204"/>
      <c r="J372" s="205">
        <f>ROUND(I372*H372,2)</f>
        <v>0</v>
      </c>
      <c r="K372" s="201" t="s">
        <v>161</v>
      </c>
      <c r="L372" s="206"/>
      <c r="M372" s="207" t="s">
        <v>1</v>
      </c>
      <c r="N372" s="208" t="s">
        <v>42</v>
      </c>
      <c r="O372" s="62"/>
      <c r="P372" s="192">
        <f>O372*H372</f>
        <v>0</v>
      </c>
      <c r="Q372" s="192">
        <v>0.417</v>
      </c>
      <c r="R372" s="192">
        <f>Q372*H372</f>
        <v>0.42117</v>
      </c>
      <c r="S372" s="192">
        <v>0</v>
      </c>
      <c r="T372" s="193">
        <f>S372*H372</f>
        <v>0</v>
      </c>
      <c r="AR372" s="194" t="s">
        <v>174</v>
      </c>
      <c r="AT372" s="194" t="s">
        <v>311</v>
      </c>
      <c r="AU372" s="194" t="s">
        <v>125</v>
      </c>
      <c r="AY372" s="13" t="s">
        <v>114</v>
      </c>
      <c r="BE372" s="195">
        <f>IF(N372="základní",J372,0)</f>
        <v>0</v>
      </c>
      <c r="BF372" s="195">
        <f>IF(N372="snížená",J372,0)</f>
        <v>0</v>
      </c>
      <c r="BG372" s="195">
        <f>IF(N372="zákl. přenesená",J372,0)</f>
        <v>0</v>
      </c>
      <c r="BH372" s="195">
        <f>IF(N372="sníž. přenesená",J372,0)</f>
        <v>0</v>
      </c>
      <c r="BI372" s="195">
        <f>IF(N372="nulová",J372,0)</f>
        <v>0</v>
      </c>
      <c r="BJ372" s="13" t="s">
        <v>21</v>
      </c>
      <c r="BK372" s="195">
        <f>ROUND(I372*H372,2)</f>
        <v>0</v>
      </c>
      <c r="BL372" s="13" t="s">
        <v>124</v>
      </c>
      <c r="BM372" s="194" t="s">
        <v>631</v>
      </c>
    </row>
    <row r="373" spans="2:47" s="1" customFormat="1" ht="12">
      <c r="B373" s="30"/>
      <c r="C373" s="31"/>
      <c r="D373" s="196" t="s">
        <v>127</v>
      </c>
      <c r="E373" s="31"/>
      <c r="F373" s="197" t="s">
        <v>630</v>
      </c>
      <c r="G373" s="31"/>
      <c r="H373" s="31"/>
      <c r="I373" s="101"/>
      <c r="J373" s="31"/>
      <c r="K373" s="31"/>
      <c r="L373" s="34"/>
      <c r="M373" s="198"/>
      <c r="N373" s="62"/>
      <c r="O373" s="62"/>
      <c r="P373" s="62"/>
      <c r="Q373" s="62"/>
      <c r="R373" s="62"/>
      <c r="S373" s="62"/>
      <c r="T373" s="63"/>
      <c r="AT373" s="13" t="s">
        <v>127</v>
      </c>
      <c r="AU373" s="13" t="s">
        <v>125</v>
      </c>
    </row>
    <row r="374" spans="2:65" s="1" customFormat="1" ht="16.5" customHeight="1">
      <c r="B374" s="30"/>
      <c r="C374" s="199" t="s">
        <v>632</v>
      </c>
      <c r="D374" s="199" t="s">
        <v>311</v>
      </c>
      <c r="E374" s="200" t="s">
        <v>633</v>
      </c>
      <c r="F374" s="201" t="s">
        <v>634</v>
      </c>
      <c r="G374" s="202" t="s">
        <v>123</v>
      </c>
      <c r="H374" s="203">
        <v>1.01</v>
      </c>
      <c r="I374" s="204"/>
      <c r="J374" s="205">
        <f>ROUND(I374*H374,2)</f>
        <v>0</v>
      </c>
      <c r="K374" s="201" t="s">
        <v>161</v>
      </c>
      <c r="L374" s="206"/>
      <c r="M374" s="207" t="s">
        <v>1</v>
      </c>
      <c r="N374" s="208" t="s">
        <v>42</v>
      </c>
      <c r="O374" s="62"/>
      <c r="P374" s="192">
        <f>O374*H374</f>
        <v>0</v>
      </c>
      <c r="Q374" s="192">
        <v>0.118</v>
      </c>
      <c r="R374" s="192">
        <f>Q374*H374</f>
        <v>0.11918</v>
      </c>
      <c r="S374" s="192">
        <v>0</v>
      </c>
      <c r="T374" s="193">
        <f>S374*H374</f>
        <v>0</v>
      </c>
      <c r="AR374" s="194" t="s">
        <v>174</v>
      </c>
      <c r="AT374" s="194" t="s">
        <v>311</v>
      </c>
      <c r="AU374" s="194" t="s">
        <v>125</v>
      </c>
      <c r="AY374" s="13" t="s">
        <v>114</v>
      </c>
      <c r="BE374" s="195">
        <f>IF(N374="základní",J374,0)</f>
        <v>0</v>
      </c>
      <c r="BF374" s="195">
        <f>IF(N374="snížená",J374,0)</f>
        <v>0</v>
      </c>
      <c r="BG374" s="195">
        <f>IF(N374="zákl. přenesená",J374,0)</f>
        <v>0</v>
      </c>
      <c r="BH374" s="195">
        <f>IF(N374="sníž. přenesená",J374,0)</f>
        <v>0</v>
      </c>
      <c r="BI374" s="195">
        <f>IF(N374="nulová",J374,0)</f>
        <v>0</v>
      </c>
      <c r="BJ374" s="13" t="s">
        <v>21</v>
      </c>
      <c r="BK374" s="195">
        <f>ROUND(I374*H374,2)</f>
        <v>0</v>
      </c>
      <c r="BL374" s="13" t="s">
        <v>124</v>
      </c>
      <c r="BM374" s="194" t="s">
        <v>635</v>
      </c>
    </row>
    <row r="375" spans="2:47" s="1" customFormat="1" ht="12">
      <c r="B375" s="30"/>
      <c r="C375" s="31"/>
      <c r="D375" s="196" t="s">
        <v>127</v>
      </c>
      <c r="E375" s="31"/>
      <c r="F375" s="197" t="s">
        <v>634</v>
      </c>
      <c r="G375" s="31"/>
      <c r="H375" s="31"/>
      <c r="I375" s="101"/>
      <c r="J375" s="31"/>
      <c r="K375" s="31"/>
      <c r="L375" s="34"/>
      <c r="M375" s="198"/>
      <c r="N375" s="62"/>
      <c r="O375" s="62"/>
      <c r="P375" s="62"/>
      <c r="Q375" s="62"/>
      <c r="R375" s="62"/>
      <c r="S375" s="62"/>
      <c r="T375" s="63"/>
      <c r="AT375" s="13" t="s">
        <v>127</v>
      </c>
      <c r="AU375" s="13" t="s">
        <v>125</v>
      </c>
    </row>
    <row r="376" spans="2:65" s="1" customFormat="1" ht="16.5" customHeight="1">
      <c r="B376" s="30"/>
      <c r="C376" s="199" t="s">
        <v>636</v>
      </c>
      <c r="D376" s="199" t="s">
        <v>311</v>
      </c>
      <c r="E376" s="200" t="s">
        <v>637</v>
      </c>
      <c r="F376" s="201" t="s">
        <v>638</v>
      </c>
      <c r="G376" s="202" t="s">
        <v>123</v>
      </c>
      <c r="H376" s="203">
        <v>1.01</v>
      </c>
      <c r="I376" s="204"/>
      <c r="J376" s="205">
        <f>ROUND(I376*H376,2)</f>
        <v>0</v>
      </c>
      <c r="K376" s="201" t="s">
        <v>161</v>
      </c>
      <c r="L376" s="206"/>
      <c r="M376" s="207" t="s">
        <v>1</v>
      </c>
      <c r="N376" s="208" t="s">
        <v>42</v>
      </c>
      <c r="O376" s="62"/>
      <c r="P376" s="192">
        <f>O376*H376</f>
        <v>0</v>
      </c>
      <c r="Q376" s="192">
        <v>0.118</v>
      </c>
      <c r="R376" s="192">
        <f>Q376*H376</f>
        <v>0.11918</v>
      </c>
      <c r="S376" s="192">
        <v>0</v>
      </c>
      <c r="T376" s="193">
        <f>S376*H376</f>
        <v>0</v>
      </c>
      <c r="AR376" s="194" t="s">
        <v>174</v>
      </c>
      <c r="AT376" s="194" t="s">
        <v>311</v>
      </c>
      <c r="AU376" s="194" t="s">
        <v>125</v>
      </c>
      <c r="AY376" s="13" t="s">
        <v>114</v>
      </c>
      <c r="BE376" s="195">
        <f>IF(N376="základní",J376,0)</f>
        <v>0</v>
      </c>
      <c r="BF376" s="195">
        <f>IF(N376="snížená",J376,0)</f>
        <v>0</v>
      </c>
      <c r="BG376" s="195">
        <f>IF(N376="zákl. přenesená",J376,0)</f>
        <v>0</v>
      </c>
      <c r="BH376" s="195">
        <f>IF(N376="sníž. přenesená",J376,0)</f>
        <v>0</v>
      </c>
      <c r="BI376" s="195">
        <f>IF(N376="nulová",J376,0)</f>
        <v>0</v>
      </c>
      <c r="BJ376" s="13" t="s">
        <v>21</v>
      </c>
      <c r="BK376" s="195">
        <f>ROUND(I376*H376,2)</f>
        <v>0</v>
      </c>
      <c r="BL376" s="13" t="s">
        <v>124</v>
      </c>
      <c r="BM376" s="194" t="s">
        <v>639</v>
      </c>
    </row>
    <row r="377" spans="2:47" s="1" customFormat="1" ht="12">
      <c r="B377" s="30"/>
      <c r="C377" s="31"/>
      <c r="D377" s="196" t="s">
        <v>127</v>
      </c>
      <c r="E377" s="31"/>
      <c r="F377" s="197" t="s">
        <v>638</v>
      </c>
      <c r="G377" s="31"/>
      <c r="H377" s="31"/>
      <c r="I377" s="101"/>
      <c r="J377" s="31"/>
      <c r="K377" s="31"/>
      <c r="L377" s="34"/>
      <c r="M377" s="198"/>
      <c r="N377" s="62"/>
      <c r="O377" s="62"/>
      <c r="P377" s="62"/>
      <c r="Q377" s="62"/>
      <c r="R377" s="62"/>
      <c r="S377" s="62"/>
      <c r="T377" s="63"/>
      <c r="AT377" s="13" t="s">
        <v>127</v>
      </c>
      <c r="AU377" s="13" t="s">
        <v>125</v>
      </c>
    </row>
    <row r="378" spans="2:65" s="1" customFormat="1" ht="24" customHeight="1">
      <c r="B378" s="30"/>
      <c r="C378" s="183" t="s">
        <v>640</v>
      </c>
      <c r="D378" s="183" t="s">
        <v>120</v>
      </c>
      <c r="E378" s="184" t="s">
        <v>641</v>
      </c>
      <c r="F378" s="185" t="s">
        <v>642</v>
      </c>
      <c r="G378" s="186" t="s">
        <v>123</v>
      </c>
      <c r="H378" s="187">
        <v>1</v>
      </c>
      <c r="I378" s="188"/>
      <c r="J378" s="189">
        <f>ROUND(I378*H378,2)</f>
        <v>0</v>
      </c>
      <c r="K378" s="185" t="s">
        <v>161</v>
      </c>
      <c r="L378" s="34"/>
      <c r="M378" s="190" t="s">
        <v>1</v>
      </c>
      <c r="N378" s="191" t="s">
        <v>42</v>
      </c>
      <c r="O378" s="62"/>
      <c r="P378" s="192">
        <f>O378*H378</f>
        <v>0</v>
      </c>
      <c r="Q378" s="192">
        <v>0.19536</v>
      </c>
      <c r="R378" s="192">
        <f>Q378*H378</f>
        <v>0.19536</v>
      </c>
      <c r="S378" s="192">
        <v>0</v>
      </c>
      <c r="T378" s="193">
        <f>S378*H378</f>
        <v>0</v>
      </c>
      <c r="AR378" s="194" t="s">
        <v>124</v>
      </c>
      <c r="AT378" s="194" t="s">
        <v>120</v>
      </c>
      <c r="AU378" s="194" t="s">
        <v>125</v>
      </c>
      <c r="AY378" s="13" t="s">
        <v>114</v>
      </c>
      <c r="BE378" s="195">
        <f>IF(N378="základní",J378,0)</f>
        <v>0</v>
      </c>
      <c r="BF378" s="195">
        <f>IF(N378="snížená",J378,0)</f>
        <v>0</v>
      </c>
      <c r="BG378" s="195">
        <f>IF(N378="zákl. přenesená",J378,0)</f>
        <v>0</v>
      </c>
      <c r="BH378" s="195">
        <f>IF(N378="sníž. přenesená",J378,0)</f>
        <v>0</v>
      </c>
      <c r="BI378" s="195">
        <f>IF(N378="nulová",J378,0)</f>
        <v>0</v>
      </c>
      <c r="BJ378" s="13" t="s">
        <v>21</v>
      </c>
      <c r="BK378" s="195">
        <f>ROUND(I378*H378,2)</f>
        <v>0</v>
      </c>
      <c r="BL378" s="13" t="s">
        <v>124</v>
      </c>
      <c r="BM378" s="194" t="s">
        <v>643</v>
      </c>
    </row>
    <row r="379" spans="2:47" s="1" customFormat="1" ht="27">
      <c r="B379" s="30"/>
      <c r="C379" s="31"/>
      <c r="D379" s="196" t="s">
        <v>127</v>
      </c>
      <c r="E379" s="31"/>
      <c r="F379" s="197" t="s">
        <v>644</v>
      </c>
      <c r="G379" s="31"/>
      <c r="H379" s="31"/>
      <c r="I379" s="101"/>
      <c r="J379" s="31"/>
      <c r="K379" s="31"/>
      <c r="L379" s="34"/>
      <c r="M379" s="198"/>
      <c r="N379" s="62"/>
      <c r="O379" s="62"/>
      <c r="P379" s="62"/>
      <c r="Q379" s="62"/>
      <c r="R379" s="62"/>
      <c r="S379" s="62"/>
      <c r="T379" s="63"/>
      <c r="AT379" s="13" t="s">
        <v>127</v>
      </c>
      <c r="AU379" s="13" t="s">
        <v>125</v>
      </c>
    </row>
    <row r="380" spans="2:65" s="1" customFormat="1" ht="16.5" customHeight="1">
      <c r="B380" s="30"/>
      <c r="C380" s="199" t="s">
        <v>645</v>
      </c>
      <c r="D380" s="199" t="s">
        <v>311</v>
      </c>
      <c r="E380" s="200" t="s">
        <v>629</v>
      </c>
      <c r="F380" s="201" t="s">
        <v>630</v>
      </c>
      <c r="G380" s="202" t="s">
        <v>123</v>
      </c>
      <c r="H380" s="203">
        <v>1.01</v>
      </c>
      <c r="I380" s="204"/>
      <c r="J380" s="205">
        <f>ROUND(I380*H380,2)</f>
        <v>0</v>
      </c>
      <c r="K380" s="201" t="s">
        <v>161</v>
      </c>
      <c r="L380" s="206"/>
      <c r="M380" s="207" t="s">
        <v>1</v>
      </c>
      <c r="N380" s="208" t="s">
        <v>42</v>
      </c>
      <c r="O380" s="62"/>
      <c r="P380" s="192">
        <f>O380*H380</f>
        <v>0</v>
      </c>
      <c r="Q380" s="192">
        <v>0.417</v>
      </c>
      <c r="R380" s="192">
        <f>Q380*H380</f>
        <v>0.42117</v>
      </c>
      <c r="S380" s="192">
        <v>0</v>
      </c>
      <c r="T380" s="193">
        <f>S380*H380</f>
        <v>0</v>
      </c>
      <c r="AR380" s="194" t="s">
        <v>174</v>
      </c>
      <c r="AT380" s="194" t="s">
        <v>311</v>
      </c>
      <c r="AU380" s="194" t="s">
        <v>125</v>
      </c>
      <c r="AY380" s="13" t="s">
        <v>114</v>
      </c>
      <c r="BE380" s="195">
        <f>IF(N380="základní",J380,0)</f>
        <v>0</v>
      </c>
      <c r="BF380" s="195">
        <f>IF(N380="snížená",J380,0)</f>
        <v>0</v>
      </c>
      <c r="BG380" s="195">
        <f>IF(N380="zákl. přenesená",J380,0)</f>
        <v>0</v>
      </c>
      <c r="BH380" s="195">
        <f>IF(N380="sníž. přenesená",J380,0)</f>
        <v>0</v>
      </c>
      <c r="BI380" s="195">
        <f>IF(N380="nulová",J380,0)</f>
        <v>0</v>
      </c>
      <c r="BJ380" s="13" t="s">
        <v>21</v>
      </c>
      <c r="BK380" s="195">
        <f>ROUND(I380*H380,2)</f>
        <v>0</v>
      </c>
      <c r="BL380" s="13" t="s">
        <v>124</v>
      </c>
      <c r="BM380" s="194" t="s">
        <v>646</v>
      </c>
    </row>
    <row r="381" spans="2:47" s="1" customFormat="1" ht="12">
      <c r="B381" s="30"/>
      <c r="C381" s="31"/>
      <c r="D381" s="196" t="s">
        <v>127</v>
      </c>
      <c r="E381" s="31"/>
      <c r="F381" s="197" t="s">
        <v>630</v>
      </c>
      <c r="G381" s="31"/>
      <c r="H381" s="31"/>
      <c r="I381" s="101"/>
      <c r="J381" s="31"/>
      <c r="K381" s="31"/>
      <c r="L381" s="34"/>
      <c r="M381" s="198"/>
      <c r="N381" s="62"/>
      <c r="O381" s="62"/>
      <c r="P381" s="62"/>
      <c r="Q381" s="62"/>
      <c r="R381" s="62"/>
      <c r="S381" s="62"/>
      <c r="T381" s="63"/>
      <c r="AT381" s="13" t="s">
        <v>127</v>
      </c>
      <c r="AU381" s="13" t="s">
        <v>125</v>
      </c>
    </row>
    <row r="382" spans="2:65" s="1" customFormat="1" ht="24" customHeight="1">
      <c r="B382" s="30"/>
      <c r="C382" s="183" t="s">
        <v>647</v>
      </c>
      <c r="D382" s="183" t="s">
        <v>120</v>
      </c>
      <c r="E382" s="184" t="s">
        <v>648</v>
      </c>
      <c r="F382" s="185" t="s">
        <v>649</v>
      </c>
      <c r="G382" s="186" t="s">
        <v>123</v>
      </c>
      <c r="H382" s="187">
        <v>1</v>
      </c>
      <c r="I382" s="188"/>
      <c r="J382" s="189">
        <f>ROUND(I382*H382,2)</f>
        <v>0</v>
      </c>
      <c r="K382" s="185" t="s">
        <v>161</v>
      </c>
      <c r="L382" s="34"/>
      <c r="M382" s="190" t="s">
        <v>1</v>
      </c>
      <c r="N382" s="191" t="s">
        <v>42</v>
      </c>
      <c r="O382" s="62"/>
      <c r="P382" s="192">
        <f>O382*H382</f>
        <v>0</v>
      </c>
      <c r="Q382" s="192">
        <v>0.1837</v>
      </c>
      <c r="R382" s="192">
        <f>Q382*H382</f>
        <v>0.1837</v>
      </c>
      <c r="S382" s="192">
        <v>0</v>
      </c>
      <c r="T382" s="193">
        <f>S382*H382</f>
        <v>0</v>
      </c>
      <c r="AR382" s="194" t="s">
        <v>124</v>
      </c>
      <c r="AT382" s="194" t="s">
        <v>120</v>
      </c>
      <c r="AU382" s="194" t="s">
        <v>125</v>
      </c>
      <c r="AY382" s="13" t="s">
        <v>114</v>
      </c>
      <c r="BE382" s="195">
        <f>IF(N382="základní",J382,0)</f>
        <v>0</v>
      </c>
      <c r="BF382" s="195">
        <f>IF(N382="snížená",J382,0)</f>
        <v>0</v>
      </c>
      <c r="BG382" s="195">
        <f>IF(N382="zákl. přenesená",J382,0)</f>
        <v>0</v>
      </c>
      <c r="BH382" s="195">
        <f>IF(N382="sníž. přenesená",J382,0)</f>
        <v>0</v>
      </c>
      <c r="BI382" s="195">
        <f>IF(N382="nulová",J382,0)</f>
        <v>0</v>
      </c>
      <c r="BJ382" s="13" t="s">
        <v>21</v>
      </c>
      <c r="BK382" s="195">
        <f>ROUND(I382*H382,2)</f>
        <v>0</v>
      </c>
      <c r="BL382" s="13" t="s">
        <v>124</v>
      </c>
      <c r="BM382" s="194" t="s">
        <v>650</v>
      </c>
    </row>
    <row r="383" spans="2:47" s="1" customFormat="1" ht="27">
      <c r="B383" s="30"/>
      <c r="C383" s="31"/>
      <c r="D383" s="196" t="s">
        <v>127</v>
      </c>
      <c r="E383" s="31"/>
      <c r="F383" s="197" t="s">
        <v>651</v>
      </c>
      <c r="G383" s="31"/>
      <c r="H383" s="31"/>
      <c r="I383" s="101"/>
      <c r="J383" s="31"/>
      <c r="K383" s="31"/>
      <c r="L383" s="34"/>
      <c r="M383" s="198"/>
      <c r="N383" s="62"/>
      <c r="O383" s="62"/>
      <c r="P383" s="62"/>
      <c r="Q383" s="62"/>
      <c r="R383" s="62"/>
      <c r="S383" s="62"/>
      <c r="T383" s="63"/>
      <c r="AT383" s="13" t="s">
        <v>127</v>
      </c>
      <c r="AU383" s="13" t="s">
        <v>125</v>
      </c>
    </row>
    <row r="384" spans="2:65" s="1" customFormat="1" ht="16.5" customHeight="1">
      <c r="B384" s="30"/>
      <c r="C384" s="199" t="s">
        <v>652</v>
      </c>
      <c r="D384" s="199" t="s">
        <v>311</v>
      </c>
      <c r="E384" s="200" t="s">
        <v>653</v>
      </c>
      <c r="F384" s="201" t="s">
        <v>654</v>
      </c>
      <c r="G384" s="202" t="s">
        <v>123</v>
      </c>
      <c r="H384" s="203">
        <v>1.02</v>
      </c>
      <c r="I384" s="204"/>
      <c r="J384" s="205">
        <f>ROUND(I384*H384,2)</f>
        <v>0</v>
      </c>
      <c r="K384" s="201" t="s">
        <v>161</v>
      </c>
      <c r="L384" s="206"/>
      <c r="M384" s="207" t="s">
        <v>1</v>
      </c>
      <c r="N384" s="208" t="s">
        <v>42</v>
      </c>
      <c r="O384" s="62"/>
      <c r="P384" s="192">
        <f>O384*H384</f>
        <v>0</v>
      </c>
      <c r="Q384" s="192">
        <v>0.222</v>
      </c>
      <c r="R384" s="192">
        <f>Q384*H384</f>
        <v>0.22644</v>
      </c>
      <c r="S384" s="192">
        <v>0</v>
      </c>
      <c r="T384" s="193">
        <f>S384*H384</f>
        <v>0</v>
      </c>
      <c r="AR384" s="194" t="s">
        <v>174</v>
      </c>
      <c r="AT384" s="194" t="s">
        <v>311</v>
      </c>
      <c r="AU384" s="194" t="s">
        <v>125</v>
      </c>
      <c r="AY384" s="13" t="s">
        <v>114</v>
      </c>
      <c r="BE384" s="195">
        <f>IF(N384="základní",J384,0)</f>
        <v>0</v>
      </c>
      <c r="BF384" s="195">
        <f>IF(N384="snížená",J384,0)</f>
        <v>0</v>
      </c>
      <c r="BG384" s="195">
        <f>IF(N384="zákl. přenesená",J384,0)</f>
        <v>0</v>
      </c>
      <c r="BH384" s="195">
        <f>IF(N384="sníž. přenesená",J384,0)</f>
        <v>0</v>
      </c>
      <c r="BI384" s="195">
        <f>IF(N384="nulová",J384,0)</f>
        <v>0</v>
      </c>
      <c r="BJ384" s="13" t="s">
        <v>21</v>
      </c>
      <c r="BK384" s="195">
        <f>ROUND(I384*H384,2)</f>
        <v>0</v>
      </c>
      <c r="BL384" s="13" t="s">
        <v>124</v>
      </c>
      <c r="BM384" s="194" t="s">
        <v>655</v>
      </c>
    </row>
    <row r="385" spans="2:47" s="1" customFormat="1" ht="12">
      <c r="B385" s="30"/>
      <c r="C385" s="31"/>
      <c r="D385" s="196" t="s">
        <v>127</v>
      </c>
      <c r="E385" s="31"/>
      <c r="F385" s="197" t="s">
        <v>654</v>
      </c>
      <c r="G385" s="31"/>
      <c r="H385" s="31"/>
      <c r="I385" s="101"/>
      <c r="J385" s="31"/>
      <c r="K385" s="31"/>
      <c r="L385" s="34"/>
      <c r="M385" s="198"/>
      <c r="N385" s="62"/>
      <c r="O385" s="62"/>
      <c r="P385" s="62"/>
      <c r="Q385" s="62"/>
      <c r="R385" s="62"/>
      <c r="S385" s="62"/>
      <c r="T385" s="63"/>
      <c r="AT385" s="13" t="s">
        <v>127</v>
      </c>
      <c r="AU385" s="13" t="s">
        <v>125</v>
      </c>
    </row>
    <row r="386" spans="2:65" s="1" customFormat="1" ht="24" customHeight="1">
      <c r="B386" s="30"/>
      <c r="C386" s="183" t="s">
        <v>656</v>
      </c>
      <c r="D386" s="183" t="s">
        <v>120</v>
      </c>
      <c r="E386" s="184" t="s">
        <v>657</v>
      </c>
      <c r="F386" s="185" t="s">
        <v>658</v>
      </c>
      <c r="G386" s="186" t="s">
        <v>123</v>
      </c>
      <c r="H386" s="187">
        <v>1</v>
      </c>
      <c r="I386" s="188"/>
      <c r="J386" s="189">
        <f>ROUND(I386*H386,2)</f>
        <v>0</v>
      </c>
      <c r="K386" s="185" t="s">
        <v>161</v>
      </c>
      <c r="L386" s="34"/>
      <c r="M386" s="190" t="s">
        <v>1</v>
      </c>
      <c r="N386" s="191" t="s">
        <v>42</v>
      </c>
      <c r="O386" s="62"/>
      <c r="P386" s="192">
        <f>O386*H386</f>
        <v>0</v>
      </c>
      <c r="Q386" s="192">
        <v>0.19536</v>
      </c>
      <c r="R386" s="192">
        <f>Q386*H386</f>
        <v>0.19536</v>
      </c>
      <c r="S386" s="192">
        <v>0</v>
      </c>
      <c r="T386" s="193">
        <f>S386*H386</f>
        <v>0</v>
      </c>
      <c r="AR386" s="194" t="s">
        <v>124</v>
      </c>
      <c r="AT386" s="194" t="s">
        <v>120</v>
      </c>
      <c r="AU386" s="194" t="s">
        <v>125</v>
      </c>
      <c r="AY386" s="13" t="s">
        <v>114</v>
      </c>
      <c r="BE386" s="195">
        <f>IF(N386="základní",J386,0)</f>
        <v>0</v>
      </c>
      <c r="BF386" s="195">
        <f>IF(N386="snížená",J386,0)</f>
        <v>0</v>
      </c>
      <c r="BG386" s="195">
        <f>IF(N386="zákl. přenesená",J386,0)</f>
        <v>0</v>
      </c>
      <c r="BH386" s="195">
        <f>IF(N386="sníž. přenesená",J386,0)</f>
        <v>0</v>
      </c>
      <c r="BI386" s="195">
        <f>IF(N386="nulová",J386,0)</f>
        <v>0</v>
      </c>
      <c r="BJ386" s="13" t="s">
        <v>21</v>
      </c>
      <c r="BK386" s="195">
        <f>ROUND(I386*H386,2)</f>
        <v>0</v>
      </c>
      <c r="BL386" s="13" t="s">
        <v>124</v>
      </c>
      <c r="BM386" s="194" t="s">
        <v>659</v>
      </c>
    </row>
    <row r="387" spans="2:47" s="1" customFormat="1" ht="27">
      <c r="B387" s="30"/>
      <c r="C387" s="31"/>
      <c r="D387" s="196" t="s">
        <v>127</v>
      </c>
      <c r="E387" s="31"/>
      <c r="F387" s="197" t="s">
        <v>660</v>
      </c>
      <c r="G387" s="31"/>
      <c r="H387" s="31"/>
      <c r="I387" s="101"/>
      <c r="J387" s="31"/>
      <c r="K387" s="31"/>
      <c r="L387" s="34"/>
      <c r="M387" s="198"/>
      <c r="N387" s="62"/>
      <c r="O387" s="62"/>
      <c r="P387" s="62"/>
      <c r="Q387" s="62"/>
      <c r="R387" s="62"/>
      <c r="S387" s="62"/>
      <c r="T387" s="63"/>
      <c r="AT387" s="13" t="s">
        <v>127</v>
      </c>
      <c r="AU387" s="13" t="s">
        <v>125</v>
      </c>
    </row>
    <row r="388" spans="2:65" s="1" customFormat="1" ht="16.5" customHeight="1">
      <c r="B388" s="30"/>
      <c r="C388" s="199" t="s">
        <v>661</v>
      </c>
      <c r="D388" s="199" t="s">
        <v>311</v>
      </c>
      <c r="E388" s="200" t="s">
        <v>653</v>
      </c>
      <c r="F388" s="201" t="s">
        <v>654</v>
      </c>
      <c r="G388" s="202" t="s">
        <v>123</v>
      </c>
      <c r="H388" s="203">
        <v>1.02</v>
      </c>
      <c r="I388" s="204"/>
      <c r="J388" s="205">
        <f>ROUND(I388*H388,2)</f>
        <v>0</v>
      </c>
      <c r="K388" s="201" t="s">
        <v>161</v>
      </c>
      <c r="L388" s="206"/>
      <c r="M388" s="207" t="s">
        <v>1</v>
      </c>
      <c r="N388" s="208" t="s">
        <v>42</v>
      </c>
      <c r="O388" s="62"/>
      <c r="P388" s="192">
        <f>O388*H388</f>
        <v>0</v>
      </c>
      <c r="Q388" s="192">
        <v>0.222</v>
      </c>
      <c r="R388" s="192">
        <f>Q388*H388</f>
        <v>0.22644</v>
      </c>
      <c r="S388" s="192">
        <v>0</v>
      </c>
      <c r="T388" s="193">
        <f>S388*H388</f>
        <v>0</v>
      </c>
      <c r="AR388" s="194" t="s">
        <v>174</v>
      </c>
      <c r="AT388" s="194" t="s">
        <v>311</v>
      </c>
      <c r="AU388" s="194" t="s">
        <v>125</v>
      </c>
      <c r="AY388" s="13" t="s">
        <v>114</v>
      </c>
      <c r="BE388" s="195">
        <f>IF(N388="základní",J388,0)</f>
        <v>0</v>
      </c>
      <c r="BF388" s="195">
        <f>IF(N388="snížená",J388,0)</f>
        <v>0</v>
      </c>
      <c r="BG388" s="195">
        <f>IF(N388="zákl. přenesená",J388,0)</f>
        <v>0</v>
      </c>
      <c r="BH388" s="195">
        <f>IF(N388="sníž. přenesená",J388,0)</f>
        <v>0</v>
      </c>
      <c r="BI388" s="195">
        <f>IF(N388="nulová",J388,0)</f>
        <v>0</v>
      </c>
      <c r="BJ388" s="13" t="s">
        <v>21</v>
      </c>
      <c r="BK388" s="195">
        <f>ROUND(I388*H388,2)</f>
        <v>0</v>
      </c>
      <c r="BL388" s="13" t="s">
        <v>124</v>
      </c>
      <c r="BM388" s="194" t="s">
        <v>662</v>
      </c>
    </row>
    <row r="389" spans="2:47" s="1" customFormat="1" ht="12">
      <c r="B389" s="30"/>
      <c r="C389" s="31"/>
      <c r="D389" s="196" t="s">
        <v>127</v>
      </c>
      <c r="E389" s="31"/>
      <c r="F389" s="197" t="s">
        <v>654</v>
      </c>
      <c r="G389" s="31"/>
      <c r="H389" s="31"/>
      <c r="I389" s="101"/>
      <c r="J389" s="31"/>
      <c r="K389" s="31"/>
      <c r="L389" s="34"/>
      <c r="M389" s="198"/>
      <c r="N389" s="62"/>
      <c r="O389" s="62"/>
      <c r="P389" s="62"/>
      <c r="Q389" s="62"/>
      <c r="R389" s="62"/>
      <c r="S389" s="62"/>
      <c r="T389" s="63"/>
      <c r="AT389" s="13" t="s">
        <v>127</v>
      </c>
      <c r="AU389" s="13" t="s">
        <v>125</v>
      </c>
    </row>
    <row r="390" spans="2:65" s="1" customFormat="1" ht="24" customHeight="1">
      <c r="B390" s="30"/>
      <c r="C390" s="183" t="s">
        <v>663</v>
      </c>
      <c r="D390" s="183" t="s">
        <v>120</v>
      </c>
      <c r="E390" s="184" t="s">
        <v>620</v>
      </c>
      <c r="F390" s="185" t="s">
        <v>621</v>
      </c>
      <c r="G390" s="186" t="s">
        <v>123</v>
      </c>
      <c r="H390" s="187">
        <v>1</v>
      </c>
      <c r="I390" s="188"/>
      <c r="J390" s="189">
        <f>ROUND(I390*H390,2)</f>
        <v>0</v>
      </c>
      <c r="K390" s="185" t="s">
        <v>1</v>
      </c>
      <c r="L390" s="34"/>
      <c r="M390" s="190" t="s">
        <v>1</v>
      </c>
      <c r="N390" s="191" t="s">
        <v>42</v>
      </c>
      <c r="O390" s="62"/>
      <c r="P390" s="192">
        <f>O390*H390</f>
        <v>0</v>
      </c>
      <c r="Q390" s="192">
        <v>0.167</v>
      </c>
      <c r="R390" s="192">
        <f>Q390*H390</f>
        <v>0.167</v>
      </c>
      <c r="S390" s="192">
        <v>0</v>
      </c>
      <c r="T390" s="193">
        <f>S390*H390</f>
        <v>0</v>
      </c>
      <c r="AR390" s="194" t="s">
        <v>124</v>
      </c>
      <c r="AT390" s="194" t="s">
        <v>120</v>
      </c>
      <c r="AU390" s="194" t="s">
        <v>125</v>
      </c>
      <c r="AY390" s="13" t="s">
        <v>114</v>
      </c>
      <c r="BE390" s="195">
        <f>IF(N390="základní",J390,0)</f>
        <v>0</v>
      </c>
      <c r="BF390" s="195">
        <f>IF(N390="snížená",J390,0)</f>
        <v>0</v>
      </c>
      <c r="BG390" s="195">
        <f>IF(N390="zákl. přenesená",J390,0)</f>
        <v>0</v>
      </c>
      <c r="BH390" s="195">
        <f>IF(N390="sníž. přenesená",J390,0)</f>
        <v>0</v>
      </c>
      <c r="BI390" s="195">
        <f>IF(N390="nulová",J390,0)</f>
        <v>0</v>
      </c>
      <c r="BJ390" s="13" t="s">
        <v>21</v>
      </c>
      <c r="BK390" s="195">
        <f>ROUND(I390*H390,2)</f>
        <v>0</v>
      </c>
      <c r="BL390" s="13" t="s">
        <v>124</v>
      </c>
      <c r="BM390" s="194" t="s">
        <v>664</v>
      </c>
    </row>
    <row r="391" spans="2:47" s="1" customFormat="1" ht="18">
      <c r="B391" s="30"/>
      <c r="C391" s="31"/>
      <c r="D391" s="196" t="s">
        <v>127</v>
      </c>
      <c r="E391" s="31"/>
      <c r="F391" s="197" t="s">
        <v>621</v>
      </c>
      <c r="G391" s="31"/>
      <c r="H391" s="31"/>
      <c r="I391" s="101"/>
      <c r="J391" s="31"/>
      <c r="K391" s="31"/>
      <c r="L391" s="34"/>
      <c r="M391" s="198"/>
      <c r="N391" s="62"/>
      <c r="O391" s="62"/>
      <c r="P391" s="62"/>
      <c r="Q391" s="62"/>
      <c r="R391" s="62"/>
      <c r="S391" s="62"/>
      <c r="T391" s="63"/>
      <c r="AT391" s="13" t="s">
        <v>127</v>
      </c>
      <c r="AU391" s="13" t="s">
        <v>125</v>
      </c>
    </row>
    <row r="392" spans="2:65" s="1" customFormat="1" ht="16.5" customHeight="1">
      <c r="B392" s="30"/>
      <c r="C392" s="199" t="s">
        <v>665</v>
      </c>
      <c r="D392" s="199" t="s">
        <v>311</v>
      </c>
      <c r="E392" s="200" t="s">
        <v>633</v>
      </c>
      <c r="F392" s="201" t="s">
        <v>634</v>
      </c>
      <c r="G392" s="202" t="s">
        <v>123</v>
      </c>
      <c r="H392" s="203">
        <v>1</v>
      </c>
      <c r="I392" s="204"/>
      <c r="J392" s="205">
        <f>ROUND(I392*H392,2)</f>
        <v>0</v>
      </c>
      <c r="K392" s="201" t="s">
        <v>161</v>
      </c>
      <c r="L392" s="206"/>
      <c r="M392" s="207" t="s">
        <v>1</v>
      </c>
      <c r="N392" s="208" t="s">
        <v>42</v>
      </c>
      <c r="O392" s="62"/>
      <c r="P392" s="192">
        <f>O392*H392</f>
        <v>0</v>
      </c>
      <c r="Q392" s="192">
        <v>0.118</v>
      </c>
      <c r="R392" s="192">
        <f>Q392*H392</f>
        <v>0.118</v>
      </c>
      <c r="S392" s="192">
        <v>0</v>
      </c>
      <c r="T392" s="193">
        <f>S392*H392</f>
        <v>0</v>
      </c>
      <c r="AR392" s="194" t="s">
        <v>174</v>
      </c>
      <c r="AT392" s="194" t="s">
        <v>311</v>
      </c>
      <c r="AU392" s="194" t="s">
        <v>125</v>
      </c>
      <c r="AY392" s="13" t="s">
        <v>114</v>
      </c>
      <c r="BE392" s="195">
        <f>IF(N392="základní",J392,0)</f>
        <v>0</v>
      </c>
      <c r="BF392" s="195">
        <f>IF(N392="snížená",J392,0)</f>
        <v>0</v>
      </c>
      <c r="BG392" s="195">
        <f>IF(N392="zákl. přenesená",J392,0)</f>
        <v>0</v>
      </c>
      <c r="BH392" s="195">
        <f>IF(N392="sníž. přenesená",J392,0)</f>
        <v>0</v>
      </c>
      <c r="BI392" s="195">
        <f>IF(N392="nulová",J392,0)</f>
        <v>0</v>
      </c>
      <c r="BJ392" s="13" t="s">
        <v>21</v>
      </c>
      <c r="BK392" s="195">
        <f>ROUND(I392*H392,2)</f>
        <v>0</v>
      </c>
      <c r="BL392" s="13" t="s">
        <v>124</v>
      </c>
      <c r="BM392" s="194" t="s">
        <v>666</v>
      </c>
    </row>
    <row r="393" spans="2:47" s="1" customFormat="1" ht="12">
      <c r="B393" s="30"/>
      <c r="C393" s="31"/>
      <c r="D393" s="196" t="s">
        <v>127</v>
      </c>
      <c r="E393" s="31"/>
      <c r="F393" s="197" t="s">
        <v>634</v>
      </c>
      <c r="G393" s="31"/>
      <c r="H393" s="31"/>
      <c r="I393" s="101"/>
      <c r="J393" s="31"/>
      <c r="K393" s="31"/>
      <c r="L393" s="34"/>
      <c r="M393" s="198"/>
      <c r="N393" s="62"/>
      <c r="O393" s="62"/>
      <c r="P393" s="62"/>
      <c r="Q393" s="62"/>
      <c r="R393" s="62"/>
      <c r="S393" s="62"/>
      <c r="T393" s="63"/>
      <c r="AT393" s="13" t="s">
        <v>127</v>
      </c>
      <c r="AU393" s="13" t="s">
        <v>125</v>
      </c>
    </row>
    <row r="394" spans="2:65" s="1" customFormat="1" ht="24" customHeight="1">
      <c r="B394" s="30"/>
      <c r="C394" s="183" t="s">
        <v>667</v>
      </c>
      <c r="D394" s="183" t="s">
        <v>120</v>
      </c>
      <c r="E394" s="184" t="s">
        <v>668</v>
      </c>
      <c r="F394" s="185" t="s">
        <v>669</v>
      </c>
      <c r="G394" s="186" t="s">
        <v>123</v>
      </c>
      <c r="H394" s="187">
        <v>1</v>
      </c>
      <c r="I394" s="188"/>
      <c r="J394" s="189">
        <f>ROUND(I394*H394,2)</f>
        <v>0</v>
      </c>
      <c r="K394" s="185" t="s">
        <v>161</v>
      </c>
      <c r="L394" s="34"/>
      <c r="M394" s="190" t="s">
        <v>1</v>
      </c>
      <c r="N394" s="191" t="s">
        <v>42</v>
      </c>
      <c r="O394" s="62"/>
      <c r="P394" s="192">
        <f>O394*H394</f>
        <v>0</v>
      </c>
      <c r="Q394" s="192">
        <v>0.16703</v>
      </c>
      <c r="R394" s="192">
        <f>Q394*H394</f>
        <v>0.16703</v>
      </c>
      <c r="S394" s="192">
        <v>0</v>
      </c>
      <c r="T394" s="193">
        <f>S394*H394</f>
        <v>0</v>
      </c>
      <c r="AR394" s="194" t="s">
        <v>124</v>
      </c>
      <c r="AT394" s="194" t="s">
        <v>120</v>
      </c>
      <c r="AU394" s="194" t="s">
        <v>125</v>
      </c>
      <c r="AY394" s="13" t="s">
        <v>114</v>
      </c>
      <c r="BE394" s="195">
        <f>IF(N394="základní",J394,0)</f>
        <v>0</v>
      </c>
      <c r="BF394" s="195">
        <f>IF(N394="snížená",J394,0)</f>
        <v>0</v>
      </c>
      <c r="BG394" s="195">
        <f>IF(N394="zákl. přenesená",J394,0)</f>
        <v>0</v>
      </c>
      <c r="BH394" s="195">
        <f>IF(N394="sníž. přenesená",J394,0)</f>
        <v>0</v>
      </c>
      <c r="BI394" s="195">
        <f>IF(N394="nulová",J394,0)</f>
        <v>0</v>
      </c>
      <c r="BJ394" s="13" t="s">
        <v>21</v>
      </c>
      <c r="BK394" s="195">
        <f>ROUND(I394*H394,2)</f>
        <v>0</v>
      </c>
      <c r="BL394" s="13" t="s">
        <v>124</v>
      </c>
      <c r="BM394" s="194" t="s">
        <v>670</v>
      </c>
    </row>
    <row r="395" spans="2:47" s="1" customFormat="1" ht="36">
      <c r="B395" s="30"/>
      <c r="C395" s="31"/>
      <c r="D395" s="196" t="s">
        <v>127</v>
      </c>
      <c r="E395" s="31"/>
      <c r="F395" s="197" t="s">
        <v>671</v>
      </c>
      <c r="G395" s="31"/>
      <c r="H395" s="31"/>
      <c r="I395" s="101"/>
      <c r="J395" s="31"/>
      <c r="K395" s="31"/>
      <c r="L395" s="34"/>
      <c r="M395" s="198"/>
      <c r="N395" s="62"/>
      <c r="O395" s="62"/>
      <c r="P395" s="62"/>
      <c r="Q395" s="62"/>
      <c r="R395" s="62"/>
      <c r="S395" s="62"/>
      <c r="T395" s="63"/>
      <c r="AT395" s="13" t="s">
        <v>127</v>
      </c>
      <c r="AU395" s="13" t="s">
        <v>125</v>
      </c>
    </row>
    <row r="396" spans="2:65" s="1" customFormat="1" ht="16.5" customHeight="1">
      <c r="B396" s="30"/>
      <c r="C396" s="199" t="s">
        <v>672</v>
      </c>
      <c r="D396" s="199" t="s">
        <v>311</v>
      </c>
      <c r="E396" s="200" t="s">
        <v>633</v>
      </c>
      <c r="F396" s="201" t="s">
        <v>634</v>
      </c>
      <c r="G396" s="202" t="s">
        <v>123</v>
      </c>
      <c r="H396" s="203">
        <v>1</v>
      </c>
      <c r="I396" s="204"/>
      <c r="J396" s="205">
        <f>ROUND(I396*H396,2)</f>
        <v>0</v>
      </c>
      <c r="K396" s="201" t="s">
        <v>161</v>
      </c>
      <c r="L396" s="206"/>
      <c r="M396" s="207" t="s">
        <v>1</v>
      </c>
      <c r="N396" s="208" t="s">
        <v>42</v>
      </c>
      <c r="O396" s="62"/>
      <c r="P396" s="192">
        <f>O396*H396</f>
        <v>0</v>
      </c>
      <c r="Q396" s="192">
        <v>0.118</v>
      </c>
      <c r="R396" s="192">
        <f>Q396*H396</f>
        <v>0.118</v>
      </c>
      <c r="S396" s="192">
        <v>0</v>
      </c>
      <c r="T396" s="193">
        <f>S396*H396</f>
        <v>0</v>
      </c>
      <c r="AR396" s="194" t="s">
        <v>174</v>
      </c>
      <c r="AT396" s="194" t="s">
        <v>311</v>
      </c>
      <c r="AU396" s="194" t="s">
        <v>125</v>
      </c>
      <c r="AY396" s="13" t="s">
        <v>114</v>
      </c>
      <c r="BE396" s="195">
        <f>IF(N396="základní",J396,0)</f>
        <v>0</v>
      </c>
      <c r="BF396" s="195">
        <f>IF(N396="snížená",J396,0)</f>
        <v>0</v>
      </c>
      <c r="BG396" s="195">
        <f>IF(N396="zákl. přenesená",J396,0)</f>
        <v>0</v>
      </c>
      <c r="BH396" s="195">
        <f>IF(N396="sníž. přenesená",J396,0)</f>
        <v>0</v>
      </c>
      <c r="BI396" s="195">
        <f>IF(N396="nulová",J396,0)</f>
        <v>0</v>
      </c>
      <c r="BJ396" s="13" t="s">
        <v>21</v>
      </c>
      <c r="BK396" s="195">
        <f>ROUND(I396*H396,2)</f>
        <v>0</v>
      </c>
      <c r="BL396" s="13" t="s">
        <v>124</v>
      </c>
      <c r="BM396" s="194" t="s">
        <v>673</v>
      </c>
    </row>
    <row r="397" spans="2:47" s="1" customFormat="1" ht="12">
      <c r="B397" s="30"/>
      <c r="C397" s="31"/>
      <c r="D397" s="196" t="s">
        <v>127</v>
      </c>
      <c r="E397" s="31"/>
      <c r="F397" s="197" t="s">
        <v>634</v>
      </c>
      <c r="G397" s="31"/>
      <c r="H397" s="31"/>
      <c r="I397" s="101"/>
      <c r="J397" s="31"/>
      <c r="K397" s="31"/>
      <c r="L397" s="34"/>
      <c r="M397" s="198"/>
      <c r="N397" s="62"/>
      <c r="O397" s="62"/>
      <c r="P397" s="62"/>
      <c r="Q397" s="62"/>
      <c r="R397" s="62"/>
      <c r="S397" s="62"/>
      <c r="T397" s="63"/>
      <c r="AT397" s="13" t="s">
        <v>127</v>
      </c>
      <c r="AU397" s="13" t="s">
        <v>125</v>
      </c>
    </row>
    <row r="398" spans="2:65" s="1" customFormat="1" ht="24" customHeight="1">
      <c r="B398" s="30"/>
      <c r="C398" s="183" t="s">
        <v>674</v>
      </c>
      <c r="D398" s="183" t="s">
        <v>120</v>
      </c>
      <c r="E398" s="184" t="s">
        <v>675</v>
      </c>
      <c r="F398" s="185" t="s">
        <v>676</v>
      </c>
      <c r="G398" s="186" t="s">
        <v>138</v>
      </c>
      <c r="H398" s="187">
        <v>1</v>
      </c>
      <c r="I398" s="188"/>
      <c r="J398" s="189">
        <f>ROUND(I398*H398,2)</f>
        <v>0</v>
      </c>
      <c r="K398" s="185" t="s">
        <v>1</v>
      </c>
      <c r="L398" s="34"/>
      <c r="M398" s="190" t="s">
        <v>1</v>
      </c>
      <c r="N398" s="191" t="s">
        <v>42</v>
      </c>
      <c r="O398" s="62"/>
      <c r="P398" s="192">
        <f>O398*H398</f>
        <v>0</v>
      </c>
      <c r="Q398" s="192">
        <v>0.16849</v>
      </c>
      <c r="R398" s="192">
        <f>Q398*H398</f>
        <v>0.16849</v>
      </c>
      <c r="S398" s="192">
        <v>0</v>
      </c>
      <c r="T398" s="193">
        <f>S398*H398</f>
        <v>0</v>
      </c>
      <c r="AR398" s="194" t="s">
        <v>124</v>
      </c>
      <c r="AT398" s="194" t="s">
        <v>120</v>
      </c>
      <c r="AU398" s="194" t="s">
        <v>125</v>
      </c>
      <c r="AY398" s="13" t="s">
        <v>114</v>
      </c>
      <c r="BE398" s="195">
        <f>IF(N398="základní",J398,0)</f>
        <v>0</v>
      </c>
      <c r="BF398" s="195">
        <f>IF(N398="snížená",J398,0)</f>
        <v>0</v>
      </c>
      <c r="BG398" s="195">
        <f>IF(N398="zákl. přenesená",J398,0)</f>
        <v>0</v>
      </c>
      <c r="BH398" s="195">
        <f>IF(N398="sníž. přenesená",J398,0)</f>
        <v>0</v>
      </c>
      <c r="BI398" s="195">
        <f>IF(N398="nulová",J398,0)</f>
        <v>0</v>
      </c>
      <c r="BJ398" s="13" t="s">
        <v>21</v>
      </c>
      <c r="BK398" s="195">
        <f>ROUND(I398*H398,2)</f>
        <v>0</v>
      </c>
      <c r="BL398" s="13" t="s">
        <v>124</v>
      </c>
      <c r="BM398" s="194" t="s">
        <v>677</v>
      </c>
    </row>
    <row r="399" spans="2:47" s="1" customFormat="1" ht="18">
      <c r="B399" s="30"/>
      <c r="C399" s="31"/>
      <c r="D399" s="196" t="s">
        <v>127</v>
      </c>
      <c r="E399" s="31"/>
      <c r="F399" s="197" t="s">
        <v>676</v>
      </c>
      <c r="G399" s="31"/>
      <c r="H399" s="31"/>
      <c r="I399" s="101"/>
      <c r="J399" s="31"/>
      <c r="K399" s="31"/>
      <c r="L399" s="34"/>
      <c r="M399" s="198"/>
      <c r="N399" s="62"/>
      <c r="O399" s="62"/>
      <c r="P399" s="62"/>
      <c r="Q399" s="62"/>
      <c r="R399" s="62"/>
      <c r="S399" s="62"/>
      <c r="T399" s="63"/>
      <c r="AT399" s="13" t="s">
        <v>127</v>
      </c>
      <c r="AU399" s="13" t="s">
        <v>125</v>
      </c>
    </row>
    <row r="400" spans="2:65" s="1" customFormat="1" ht="16.5" customHeight="1">
      <c r="B400" s="30"/>
      <c r="C400" s="199" t="s">
        <v>678</v>
      </c>
      <c r="D400" s="199" t="s">
        <v>311</v>
      </c>
      <c r="E400" s="200" t="s">
        <v>312</v>
      </c>
      <c r="F400" s="201" t="s">
        <v>313</v>
      </c>
      <c r="G400" s="202" t="s">
        <v>189</v>
      </c>
      <c r="H400" s="203">
        <v>1</v>
      </c>
      <c r="I400" s="204"/>
      <c r="J400" s="205">
        <f>ROUND(I400*H400,2)</f>
        <v>0</v>
      </c>
      <c r="K400" s="201" t="s">
        <v>1</v>
      </c>
      <c r="L400" s="206"/>
      <c r="M400" s="207" t="s">
        <v>1</v>
      </c>
      <c r="N400" s="208" t="s">
        <v>42</v>
      </c>
      <c r="O400" s="62"/>
      <c r="P400" s="192">
        <f>O400*H400</f>
        <v>0</v>
      </c>
      <c r="Q400" s="192">
        <v>0.0821</v>
      </c>
      <c r="R400" s="192">
        <f>Q400*H400</f>
        <v>0.0821</v>
      </c>
      <c r="S400" s="192">
        <v>0</v>
      </c>
      <c r="T400" s="193">
        <f>S400*H400</f>
        <v>0</v>
      </c>
      <c r="AR400" s="194" t="s">
        <v>174</v>
      </c>
      <c r="AT400" s="194" t="s">
        <v>311</v>
      </c>
      <c r="AU400" s="194" t="s">
        <v>125</v>
      </c>
      <c r="AY400" s="13" t="s">
        <v>114</v>
      </c>
      <c r="BE400" s="195">
        <f>IF(N400="základní",J400,0)</f>
        <v>0</v>
      </c>
      <c r="BF400" s="195">
        <f>IF(N400="snížená",J400,0)</f>
        <v>0</v>
      </c>
      <c r="BG400" s="195">
        <f>IF(N400="zákl. přenesená",J400,0)</f>
        <v>0</v>
      </c>
      <c r="BH400" s="195">
        <f>IF(N400="sníž. přenesená",J400,0)</f>
        <v>0</v>
      </c>
      <c r="BI400" s="195">
        <f>IF(N400="nulová",J400,0)</f>
        <v>0</v>
      </c>
      <c r="BJ400" s="13" t="s">
        <v>21</v>
      </c>
      <c r="BK400" s="195">
        <f>ROUND(I400*H400,2)</f>
        <v>0</v>
      </c>
      <c r="BL400" s="13" t="s">
        <v>124</v>
      </c>
      <c r="BM400" s="194" t="s">
        <v>679</v>
      </c>
    </row>
    <row r="401" spans="2:47" s="1" customFormat="1" ht="12">
      <c r="B401" s="30"/>
      <c r="C401" s="31"/>
      <c r="D401" s="196" t="s">
        <v>127</v>
      </c>
      <c r="E401" s="31"/>
      <c r="F401" s="197" t="s">
        <v>313</v>
      </c>
      <c r="G401" s="31"/>
      <c r="H401" s="31"/>
      <c r="I401" s="101"/>
      <c r="J401" s="31"/>
      <c r="K401" s="31"/>
      <c r="L401" s="34"/>
      <c r="M401" s="198"/>
      <c r="N401" s="62"/>
      <c r="O401" s="62"/>
      <c r="P401" s="62"/>
      <c r="Q401" s="62"/>
      <c r="R401" s="62"/>
      <c r="S401" s="62"/>
      <c r="T401" s="63"/>
      <c r="AT401" s="13" t="s">
        <v>127</v>
      </c>
      <c r="AU401" s="13" t="s">
        <v>125</v>
      </c>
    </row>
    <row r="402" spans="2:65" s="1" customFormat="1" ht="24" customHeight="1">
      <c r="B402" s="30"/>
      <c r="C402" s="183" t="s">
        <v>680</v>
      </c>
      <c r="D402" s="183" t="s">
        <v>120</v>
      </c>
      <c r="E402" s="184" t="s">
        <v>681</v>
      </c>
      <c r="F402" s="185" t="s">
        <v>682</v>
      </c>
      <c r="G402" s="186" t="s">
        <v>230</v>
      </c>
      <c r="H402" s="187">
        <v>1</v>
      </c>
      <c r="I402" s="188"/>
      <c r="J402" s="189">
        <f>ROUND(I402*H402,2)</f>
        <v>0</v>
      </c>
      <c r="K402" s="185" t="s">
        <v>131</v>
      </c>
      <c r="L402" s="34"/>
      <c r="M402" s="190" t="s">
        <v>1</v>
      </c>
      <c r="N402" s="191" t="s">
        <v>42</v>
      </c>
      <c r="O402" s="62"/>
      <c r="P402" s="192">
        <f>O402*H402</f>
        <v>0</v>
      </c>
      <c r="Q402" s="192">
        <v>0</v>
      </c>
      <c r="R402" s="192">
        <f>Q402*H402</f>
        <v>0</v>
      </c>
      <c r="S402" s="192">
        <v>0</v>
      </c>
      <c r="T402" s="193">
        <f>S402*H402</f>
        <v>0</v>
      </c>
      <c r="AR402" s="194" t="s">
        <v>124</v>
      </c>
      <c r="AT402" s="194" t="s">
        <v>120</v>
      </c>
      <c r="AU402" s="194" t="s">
        <v>125</v>
      </c>
      <c r="AY402" s="13" t="s">
        <v>114</v>
      </c>
      <c r="BE402" s="195">
        <f>IF(N402="základní",J402,0)</f>
        <v>0</v>
      </c>
      <c r="BF402" s="195">
        <f>IF(N402="snížená",J402,0)</f>
        <v>0</v>
      </c>
      <c r="BG402" s="195">
        <f>IF(N402="zákl. přenesená",J402,0)</f>
        <v>0</v>
      </c>
      <c r="BH402" s="195">
        <f>IF(N402="sníž. přenesená",J402,0)</f>
        <v>0</v>
      </c>
      <c r="BI402" s="195">
        <f>IF(N402="nulová",J402,0)</f>
        <v>0</v>
      </c>
      <c r="BJ402" s="13" t="s">
        <v>21</v>
      </c>
      <c r="BK402" s="195">
        <f>ROUND(I402*H402,2)</f>
        <v>0</v>
      </c>
      <c r="BL402" s="13" t="s">
        <v>124</v>
      </c>
      <c r="BM402" s="194" t="s">
        <v>683</v>
      </c>
    </row>
    <row r="403" spans="2:47" s="1" customFormat="1" ht="27">
      <c r="B403" s="30"/>
      <c r="C403" s="31"/>
      <c r="D403" s="196" t="s">
        <v>127</v>
      </c>
      <c r="E403" s="31"/>
      <c r="F403" s="197" t="s">
        <v>684</v>
      </c>
      <c r="G403" s="31"/>
      <c r="H403" s="31"/>
      <c r="I403" s="101"/>
      <c r="J403" s="31"/>
      <c r="K403" s="31"/>
      <c r="L403" s="34"/>
      <c r="M403" s="198"/>
      <c r="N403" s="62"/>
      <c r="O403" s="62"/>
      <c r="P403" s="62"/>
      <c r="Q403" s="62"/>
      <c r="R403" s="62"/>
      <c r="S403" s="62"/>
      <c r="T403" s="63"/>
      <c r="AT403" s="13" t="s">
        <v>127</v>
      </c>
      <c r="AU403" s="13" t="s">
        <v>125</v>
      </c>
    </row>
    <row r="404" spans="2:65" s="1" customFormat="1" ht="16.5" customHeight="1">
      <c r="B404" s="30"/>
      <c r="C404" s="199" t="s">
        <v>685</v>
      </c>
      <c r="D404" s="199" t="s">
        <v>311</v>
      </c>
      <c r="E404" s="200" t="s">
        <v>686</v>
      </c>
      <c r="F404" s="201" t="s">
        <v>687</v>
      </c>
      <c r="G404" s="202" t="s">
        <v>138</v>
      </c>
      <c r="H404" s="203">
        <v>1</v>
      </c>
      <c r="I404" s="204"/>
      <c r="J404" s="205">
        <f>ROUND(I404*H404,2)</f>
        <v>0</v>
      </c>
      <c r="K404" s="201" t="s">
        <v>161</v>
      </c>
      <c r="L404" s="206"/>
      <c r="M404" s="207" t="s">
        <v>1</v>
      </c>
      <c r="N404" s="208" t="s">
        <v>42</v>
      </c>
      <c r="O404" s="62"/>
      <c r="P404" s="192">
        <f>O404*H404</f>
        <v>0</v>
      </c>
      <c r="Q404" s="192">
        <v>0.125</v>
      </c>
      <c r="R404" s="192">
        <f>Q404*H404</f>
        <v>0.125</v>
      </c>
      <c r="S404" s="192">
        <v>0</v>
      </c>
      <c r="T404" s="193">
        <f>S404*H404</f>
        <v>0</v>
      </c>
      <c r="AR404" s="194" t="s">
        <v>174</v>
      </c>
      <c r="AT404" s="194" t="s">
        <v>311</v>
      </c>
      <c r="AU404" s="194" t="s">
        <v>125</v>
      </c>
      <c r="AY404" s="13" t="s">
        <v>114</v>
      </c>
      <c r="BE404" s="195">
        <f>IF(N404="základní",J404,0)</f>
        <v>0</v>
      </c>
      <c r="BF404" s="195">
        <f>IF(N404="snížená",J404,0)</f>
        <v>0</v>
      </c>
      <c r="BG404" s="195">
        <f>IF(N404="zákl. přenesená",J404,0)</f>
        <v>0</v>
      </c>
      <c r="BH404" s="195">
        <f>IF(N404="sníž. přenesená",J404,0)</f>
        <v>0</v>
      </c>
      <c r="BI404" s="195">
        <f>IF(N404="nulová",J404,0)</f>
        <v>0</v>
      </c>
      <c r="BJ404" s="13" t="s">
        <v>21</v>
      </c>
      <c r="BK404" s="195">
        <f>ROUND(I404*H404,2)</f>
        <v>0</v>
      </c>
      <c r="BL404" s="13" t="s">
        <v>124</v>
      </c>
      <c r="BM404" s="194" t="s">
        <v>688</v>
      </c>
    </row>
    <row r="405" spans="2:47" s="1" customFormat="1" ht="12">
      <c r="B405" s="30"/>
      <c r="C405" s="31"/>
      <c r="D405" s="196" t="s">
        <v>127</v>
      </c>
      <c r="E405" s="31"/>
      <c r="F405" s="197" t="s">
        <v>687</v>
      </c>
      <c r="G405" s="31"/>
      <c r="H405" s="31"/>
      <c r="I405" s="101"/>
      <c r="J405" s="31"/>
      <c r="K405" s="31"/>
      <c r="L405" s="34"/>
      <c r="M405" s="198"/>
      <c r="N405" s="62"/>
      <c r="O405" s="62"/>
      <c r="P405" s="62"/>
      <c r="Q405" s="62"/>
      <c r="R405" s="62"/>
      <c r="S405" s="62"/>
      <c r="T405" s="63"/>
      <c r="AT405" s="13" t="s">
        <v>127</v>
      </c>
      <c r="AU405" s="13" t="s">
        <v>125</v>
      </c>
    </row>
    <row r="406" spans="2:65" s="1" customFormat="1" ht="24" customHeight="1">
      <c r="B406" s="30"/>
      <c r="C406" s="199" t="s">
        <v>689</v>
      </c>
      <c r="D406" s="199" t="s">
        <v>311</v>
      </c>
      <c r="E406" s="200" t="s">
        <v>690</v>
      </c>
      <c r="F406" s="201" t="s">
        <v>691</v>
      </c>
      <c r="G406" s="202" t="s">
        <v>138</v>
      </c>
      <c r="H406" s="203">
        <v>1</v>
      </c>
      <c r="I406" s="204"/>
      <c r="J406" s="205">
        <f>ROUND(I406*H406,2)</f>
        <v>0</v>
      </c>
      <c r="K406" s="201" t="s">
        <v>161</v>
      </c>
      <c r="L406" s="206"/>
      <c r="M406" s="207" t="s">
        <v>1</v>
      </c>
      <c r="N406" s="208" t="s">
        <v>42</v>
      </c>
      <c r="O406" s="62"/>
      <c r="P406" s="192">
        <f>O406*H406</f>
        <v>0</v>
      </c>
      <c r="Q406" s="192">
        <v>0.125</v>
      </c>
      <c r="R406" s="192">
        <f>Q406*H406</f>
        <v>0.125</v>
      </c>
      <c r="S406" s="192">
        <v>0</v>
      </c>
      <c r="T406" s="193">
        <f>S406*H406</f>
        <v>0</v>
      </c>
      <c r="AR406" s="194" t="s">
        <v>174</v>
      </c>
      <c r="AT406" s="194" t="s">
        <v>311</v>
      </c>
      <c r="AU406" s="194" t="s">
        <v>125</v>
      </c>
      <c r="AY406" s="13" t="s">
        <v>114</v>
      </c>
      <c r="BE406" s="195">
        <f>IF(N406="základní",J406,0)</f>
        <v>0</v>
      </c>
      <c r="BF406" s="195">
        <f>IF(N406="snížená",J406,0)</f>
        <v>0</v>
      </c>
      <c r="BG406" s="195">
        <f>IF(N406="zákl. přenesená",J406,0)</f>
        <v>0</v>
      </c>
      <c r="BH406" s="195">
        <f>IF(N406="sníž. přenesená",J406,0)</f>
        <v>0</v>
      </c>
      <c r="BI406" s="195">
        <f>IF(N406="nulová",J406,0)</f>
        <v>0</v>
      </c>
      <c r="BJ406" s="13" t="s">
        <v>21</v>
      </c>
      <c r="BK406" s="195">
        <f>ROUND(I406*H406,2)</f>
        <v>0</v>
      </c>
      <c r="BL406" s="13" t="s">
        <v>124</v>
      </c>
      <c r="BM406" s="194" t="s">
        <v>692</v>
      </c>
    </row>
    <row r="407" spans="2:47" s="1" customFormat="1" ht="12">
      <c r="B407" s="30"/>
      <c r="C407" s="31"/>
      <c r="D407" s="196" t="s">
        <v>127</v>
      </c>
      <c r="E407" s="31"/>
      <c r="F407" s="197" t="s">
        <v>691</v>
      </c>
      <c r="G407" s="31"/>
      <c r="H407" s="31"/>
      <c r="I407" s="101"/>
      <c r="J407" s="31"/>
      <c r="K407" s="31"/>
      <c r="L407" s="34"/>
      <c r="M407" s="198"/>
      <c r="N407" s="62"/>
      <c r="O407" s="62"/>
      <c r="P407" s="62"/>
      <c r="Q407" s="62"/>
      <c r="R407" s="62"/>
      <c r="S407" s="62"/>
      <c r="T407" s="63"/>
      <c r="AT407" s="13" t="s">
        <v>127</v>
      </c>
      <c r="AU407" s="13" t="s">
        <v>125</v>
      </c>
    </row>
    <row r="408" spans="2:65" s="1" customFormat="1" ht="24" customHeight="1">
      <c r="B408" s="30"/>
      <c r="C408" s="183" t="s">
        <v>693</v>
      </c>
      <c r="D408" s="183" t="s">
        <v>120</v>
      </c>
      <c r="E408" s="184" t="s">
        <v>307</v>
      </c>
      <c r="F408" s="185" t="s">
        <v>308</v>
      </c>
      <c r="G408" s="186" t="s">
        <v>138</v>
      </c>
      <c r="H408" s="187">
        <v>1</v>
      </c>
      <c r="I408" s="188"/>
      <c r="J408" s="189">
        <f>ROUND(I408*H408,2)</f>
        <v>0</v>
      </c>
      <c r="K408" s="185" t="s">
        <v>1</v>
      </c>
      <c r="L408" s="34"/>
      <c r="M408" s="190" t="s">
        <v>1</v>
      </c>
      <c r="N408" s="191" t="s">
        <v>42</v>
      </c>
      <c r="O408" s="62"/>
      <c r="P408" s="192">
        <f>O408*H408</f>
        <v>0</v>
      </c>
      <c r="Q408" s="192">
        <v>0.20219</v>
      </c>
      <c r="R408" s="192">
        <f>Q408*H408</f>
        <v>0.20219</v>
      </c>
      <c r="S408" s="192">
        <v>0</v>
      </c>
      <c r="T408" s="193">
        <f>S408*H408</f>
        <v>0</v>
      </c>
      <c r="AR408" s="194" t="s">
        <v>124</v>
      </c>
      <c r="AT408" s="194" t="s">
        <v>120</v>
      </c>
      <c r="AU408" s="194" t="s">
        <v>125</v>
      </c>
      <c r="AY408" s="13" t="s">
        <v>114</v>
      </c>
      <c r="BE408" s="195">
        <f>IF(N408="základní",J408,0)</f>
        <v>0</v>
      </c>
      <c r="BF408" s="195">
        <f>IF(N408="snížená",J408,0)</f>
        <v>0</v>
      </c>
      <c r="BG408" s="195">
        <f>IF(N408="zákl. přenesená",J408,0)</f>
        <v>0</v>
      </c>
      <c r="BH408" s="195">
        <f>IF(N408="sníž. přenesená",J408,0)</f>
        <v>0</v>
      </c>
      <c r="BI408" s="195">
        <f>IF(N408="nulová",J408,0)</f>
        <v>0</v>
      </c>
      <c r="BJ408" s="13" t="s">
        <v>21</v>
      </c>
      <c r="BK408" s="195">
        <f>ROUND(I408*H408,2)</f>
        <v>0</v>
      </c>
      <c r="BL408" s="13" t="s">
        <v>124</v>
      </c>
      <c r="BM408" s="194" t="s">
        <v>694</v>
      </c>
    </row>
    <row r="409" spans="2:47" s="1" customFormat="1" ht="18">
      <c r="B409" s="30"/>
      <c r="C409" s="31"/>
      <c r="D409" s="196" t="s">
        <v>127</v>
      </c>
      <c r="E409" s="31"/>
      <c r="F409" s="197" t="s">
        <v>308</v>
      </c>
      <c r="G409" s="31"/>
      <c r="H409" s="31"/>
      <c r="I409" s="101"/>
      <c r="J409" s="31"/>
      <c r="K409" s="31"/>
      <c r="L409" s="34"/>
      <c r="M409" s="198"/>
      <c r="N409" s="62"/>
      <c r="O409" s="62"/>
      <c r="P409" s="62"/>
      <c r="Q409" s="62"/>
      <c r="R409" s="62"/>
      <c r="S409" s="62"/>
      <c r="T409" s="63"/>
      <c r="AT409" s="13" t="s">
        <v>127</v>
      </c>
      <c r="AU409" s="13" t="s">
        <v>125</v>
      </c>
    </row>
    <row r="410" spans="2:65" s="1" customFormat="1" ht="24" customHeight="1">
      <c r="B410" s="30"/>
      <c r="C410" s="183" t="s">
        <v>695</v>
      </c>
      <c r="D410" s="183" t="s">
        <v>120</v>
      </c>
      <c r="E410" s="184" t="s">
        <v>696</v>
      </c>
      <c r="F410" s="185" t="s">
        <v>697</v>
      </c>
      <c r="G410" s="186" t="s">
        <v>138</v>
      </c>
      <c r="H410" s="187">
        <v>1</v>
      </c>
      <c r="I410" s="188"/>
      <c r="J410" s="189">
        <f>ROUND(I410*H410,2)</f>
        <v>0</v>
      </c>
      <c r="K410" s="185" t="s">
        <v>1</v>
      </c>
      <c r="L410" s="34"/>
      <c r="M410" s="190" t="s">
        <v>1</v>
      </c>
      <c r="N410" s="191" t="s">
        <v>42</v>
      </c>
      <c r="O410" s="62"/>
      <c r="P410" s="192">
        <f>O410*H410</f>
        <v>0</v>
      </c>
      <c r="Q410" s="192">
        <v>0.10095</v>
      </c>
      <c r="R410" s="192">
        <f>Q410*H410</f>
        <v>0.10095</v>
      </c>
      <c r="S410" s="192">
        <v>0</v>
      </c>
      <c r="T410" s="193">
        <f>S410*H410</f>
        <v>0</v>
      </c>
      <c r="AR410" s="194" t="s">
        <v>124</v>
      </c>
      <c r="AT410" s="194" t="s">
        <v>120</v>
      </c>
      <c r="AU410" s="194" t="s">
        <v>125</v>
      </c>
      <c r="AY410" s="13" t="s">
        <v>114</v>
      </c>
      <c r="BE410" s="195">
        <f>IF(N410="základní",J410,0)</f>
        <v>0</v>
      </c>
      <c r="BF410" s="195">
        <f>IF(N410="snížená",J410,0)</f>
        <v>0</v>
      </c>
      <c r="BG410" s="195">
        <f>IF(N410="zákl. přenesená",J410,0)</f>
        <v>0</v>
      </c>
      <c r="BH410" s="195">
        <f>IF(N410="sníž. přenesená",J410,0)</f>
        <v>0</v>
      </c>
      <c r="BI410" s="195">
        <f>IF(N410="nulová",J410,0)</f>
        <v>0</v>
      </c>
      <c r="BJ410" s="13" t="s">
        <v>21</v>
      </c>
      <c r="BK410" s="195">
        <f>ROUND(I410*H410,2)</f>
        <v>0</v>
      </c>
      <c r="BL410" s="13" t="s">
        <v>124</v>
      </c>
      <c r="BM410" s="194" t="s">
        <v>698</v>
      </c>
    </row>
    <row r="411" spans="2:47" s="1" customFormat="1" ht="18">
      <c r="B411" s="30"/>
      <c r="C411" s="31"/>
      <c r="D411" s="196" t="s">
        <v>127</v>
      </c>
      <c r="E411" s="31"/>
      <c r="F411" s="197" t="s">
        <v>697</v>
      </c>
      <c r="G411" s="31"/>
      <c r="H411" s="31"/>
      <c r="I411" s="101"/>
      <c r="J411" s="31"/>
      <c r="K411" s="31"/>
      <c r="L411" s="34"/>
      <c r="M411" s="198"/>
      <c r="N411" s="62"/>
      <c r="O411" s="62"/>
      <c r="P411" s="62"/>
      <c r="Q411" s="62"/>
      <c r="R411" s="62"/>
      <c r="S411" s="62"/>
      <c r="T411" s="63"/>
      <c r="AT411" s="13" t="s">
        <v>127</v>
      </c>
      <c r="AU411" s="13" t="s">
        <v>125</v>
      </c>
    </row>
    <row r="412" spans="2:65" s="1" customFormat="1" ht="24" customHeight="1">
      <c r="B412" s="30"/>
      <c r="C412" s="199" t="s">
        <v>699</v>
      </c>
      <c r="D412" s="199" t="s">
        <v>311</v>
      </c>
      <c r="E412" s="200" t="s">
        <v>700</v>
      </c>
      <c r="F412" s="201" t="s">
        <v>701</v>
      </c>
      <c r="G412" s="202" t="s">
        <v>189</v>
      </c>
      <c r="H412" s="203">
        <v>1</v>
      </c>
      <c r="I412" s="204"/>
      <c r="J412" s="205">
        <f>ROUND(I412*H412,2)</f>
        <v>0</v>
      </c>
      <c r="K412" s="201" t="s">
        <v>1</v>
      </c>
      <c r="L412" s="206"/>
      <c r="M412" s="207" t="s">
        <v>1</v>
      </c>
      <c r="N412" s="208" t="s">
        <v>42</v>
      </c>
      <c r="O412" s="62"/>
      <c r="P412" s="192">
        <f>O412*H412</f>
        <v>0</v>
      </c>
      <c r="Q412" s="192">
        <v>0.058</v>
      </c>
      <c r="R412" s="192">
        <f>Q412*H412</f>
        <v>0.058</v>
      </c>
      <c r="S412" s="192">
        <v>0</v>
      </c>
      <c r="T412" s="193">
        <f>S412*H412</f>
        <v>0</v>
      </c>
      <c r="AR412" s="194" t="s">
        <v>174</v>
      </c>
      <c r="AT412" s="194" t="s">
        <v>311</v>
      </c>
      <c r="AU412" s="194" t="s">
        <v>125</v>
      </c>
      <c r="AY412" s="13" t="s">
        <v>114</v>
      </c>
      <c r="BE412" s="195">
        <f>IF(N412="základní",J412,0)</f>
        <v>0</v>
      </c>
      <c r="BF412" s="195">
        <f>IF(N412="snížená",J412,0)</f>
        <v>0</v>
      </c>
      <c r="BG412" s="195">
        <f>IF(N412="zákl. přenesená",J412,0)</f>
        <v>0</v>
      </c>
      <c r="BH412" s="195">
        <f>IF(N412="sníž. přenesená",J412,0)</f>
        <v>0</v>
      </c>
      <c r="BI412" s="195">
        <f>IF(N412="nulová",J412,0)</f>
        <v>0</v>
      </c>
      <c r="BJ412" s="13" t="s">
        <v>21</v>
      </c>
      <c r="BK412" s="195">
        <f>ROUND(I412*H412,2)</f>
        <v>0</v>
      </c>
      <c r="BL412" s="13" t="s">
        <v>124</v>
      </c>
      <c r="BM412" s="194" t="s">
        <v>702</v>
      </c>
    </row>
    <row r="413" spans="2:47" s="1" customFormat="1" ht="12">
      <c r="B413" s="30"/>
      <c r="C413" s="31"/>
      <c r="D413" s="196" t="s">
        <v>127</v>
      </c>
      <c r="E413" s="31"/>
      <c r="F413" s="197" t="s">
        <v>701</v>
      </c>
      <c r="G413" s="31"/>
      <c r="H413" s="31"/>
      <c r="I413" s="101"/>
      <c r="J413" s="31"/>
      <c r="K413" s="31"/>
      <c r="L413" s="34"/>
      <c r="M413" s="198"/>
      <c r="N413" s="62"/>
      <c r="O413" s="62"/>
      <c r="P413" s="62"/>
      <c r="Q413" s="62"/>
      <c r="R413" s="62"/>
      <c r="S413" s="62"/>
      <c r="T413" s="63"/>
      <c r="AT413" s="13" t="s">
        <v>127</v>
      </c>
      <c r="AU413" s="13" t="s">
        <v>125</v>
      </c>
    </row>
    <row r="414" spans="2:65" s="1" customFormat="1" ht="24" customHeight="1">
      <c r="B414" s="30"/>
      <c r="C414" s="199" t="s">
        <v>703</v>
      </c>
      <c r="D414" s="199" t="s">
        <v>311</v>
      </c>
      <c r="E414" s="200" t="s">
        <v>704</v>
      </c>
      <c r="F414" s="201" t="s">
        <v>705</v>
      </c>
      <c r="G414" s="202" t="s">
        <v>189</v>
      </c>
      <c r="H414" s="203">
        <v>1</v>
      </c>
      <c r="I414" s="204"/>
      <c r="J414" s="205">
        <f>ROUND(I414*H414,2)</f>
        <v>0</v>
      </c>
      <c r="K414" s="201" t="s">
        <v>1</v>
      </c>
      <c r="L414" s="206"/>
      <c r="M414" s="207" t="s">
        <v>1</v>
      </c>
      <c r="N414" s="208" t="s">
        <v>42</v>
      </c>
      <c r="O414" s="62"/>
      <c r="P414" s="192">
        <f>O414*H414</f>
        <v>0</v>
      </c>
      <c r="Q414" s="192">
        <v>0.011</v>
      </c>
      <c r="R414" s="192">
        <f>Q414*H414</f>
        <v>0.011</v>
      </c>
      <c r="S414" s="192">
        <v>0</v>
      </c>
      <c r="T414" s="193">
        <f>S414*H414</f>
        <v>0</v>
      </c>
      <c r="AR414" s="194" t="s">
        <v>174</v>
      </c>
      <c r="AT414" s="194" t="s">
        <v>311</v>
      </c>
      <c r="AU414" s="194" t="s">
        <v>125</v>
      </c>
      <c r="AY414" s="13" t="s">
        <v>114</v>
      </c>
      <c r="BE414" s="195">
        <f>IF(N414="základní",J414,0)</f>
        <v>0</v>
      </c>
      <c r="BF414" s="195">
        <f>IF(N414="snížená",J414,0)</f>
        <v>0</v>
      </c>
      <c r="BG414" s="195">
        <f>IF(N414="zákl. přenesená",J414,0)</f>
        <v>0</v>
      </c>
      <c r="BH414" s="195">
        <f>IF(N414="sníž. přenesená",J414,0)</f>
        <v>0</v>
      </c>
      <c r="BI414" s="195">
        <f>IF(N414="nulová",J414,0)</f>
        <v>0</v>
      </c>
      <c r="BJ414" s="13" t="s">
        <v>21</v>
      </c>
      <c r="BK414" s="195">
        <f>ROUND(I414*H414,2)</f>
        <v>0</v>
      </c>
      <c r="BL414" s="13" t="s">
        <v>124</v>
      </c>
      <c r="BM414" s="194" t="s">
        <v>706</v>
      </c>
    </row>
    <row r="415" spans="2:47" s="1" customFormat="1" ht="12">
      <c r="B415" s="30"/>
      <c r="C415" s="31"/>
      <c r="D415" s="196" t="s">
        <v>127</v>
      </c>
      <c r="E415" s="31"/>
      <c r="F415" s="197" t="s">
        <v>705</v>
      </c>
      <c r="G415" s="31"/>
      <c r="H415" s="31"/>
      <c r="I415" s="101"/>
      <c r="J415" s="31"/>
      <c r="K415" s="31"/>
      <c r="L415" s="34"/>
      <c r="M415" s="198"/>
      <c r="N415" s="62"/>
      <c r="O415" s="62"/>
      <c r="P415" s="62"/>
      <c r="Q415" s="62"/>
      <c r="R415" s="62"/>
      <c r="S415" s="62"/>
      <c r="T415" s="63"/>
      <c r="AT415" s="13" t="s">
        <v>127</v>
      </c>
      <c r="AU415" s="13" t="s">
        <v>125</v>
      </c>
    </row>
    <row r="416" spans="2:65" s="1" customFormat="1" ht="16.5" customHeight="1">
      <c r="B416" s="30"/>
      <c r="C416" s="199" t="s">
        <v>707</v>
      </c>
      <c r="D416" s="199" t="s">
        <v>311</v>
      </c>
      <c r="E416" s="200" t="s">
        <v>708</v>
      </c>
      <c r="F416" s="201" t="s">
        <v>709</v>
      </c>
      <c r="G416" s="202" t="s">
        <v>177</v>
      </c>
      <c r="H416" s="203">
        <v>1</v>
      </c>
      <c r="I416" s="204"/>
      <c r="J416" s="205">
        <f>ROUND(I416*H416,2)</f>
        <v>0</v>
      </c>
      <c r="K416" s="201" t="s">
        <v>1</v>
      </c>
      <c r="L416" s="206"/>
      <c r="M416" s="207" t="s">
        <v>1</v>
      </c>
      <c r="N416" s="208" t="s">
        <v>42</v>
      </c>
      <c r="O416" s="62"/>
      <c r="P416" s="192">
        <f>O416*H416</f>
        <v>0</v>
      </c>
      <c r="Q416" s="192">
        <v>1</v>
      </c>
      <c r="R416" s="192">
        <f>Q416*H416</f>
        <v>1</v>
      </c>
      <c r="S416" s="192">
        <v>0</v>
      </c>
      <c r="T416" s="193">
        <f>S416*H416</f>
        <v>0</v>
      </c>
      <c r="AR416" s="194" t="s">
        <v>174</v>
      </c>
      <c r="AT416" s="194" t="s">
        <v>311</v>
      </c>
      <c r="AU416" s="194" t="s">
        <v>125</v>
      </c>
      <c r="AY416" s="13" t="s">
        <v>114</v>
      </c>
      <c r="BE416" s="195">
        <f>IF(N416="základní",J416,0)</f>
        <v>0</v>
      </c>
      <c r="BF416" s="195">
        <f>IF(N416="snížená",J416,0)</f>
        <v>0</v>
      </c>
      <c r="BG416" s="195">
        <f>IF(N416="zákl. přenesená",J416,0)</f>
        <v>0</v>
      </c>
      <c r="BH416" s="195">
        <f>IF(N416="sníž. přenesená",J416,0)</f>
        <v>0</v>
      </c>
      <c r="BI416" s="195">
        <f>IF(N416="nulová",J416,0)</f>
        <v>0</v>
      </c>
      <c r="BJ416" s="13" t="s">
        <v>21</v>
      </c>
      <c r="BK416" s="195">
        <f>ROUND(I416*H416,2)</f>
        <v>0</v>
      </c>
      <c r="BL416" s="13" t="s">
        <v>124</v>
      </c>
      <c r="BM416" s="194" t="s">
        <v>710</v>
      </c>
    </row>
    <row r="417" spans="2:47" s="1" customFormat="1" ht="12">
      <c r="B417" s="30"/>
      <c r="C417" s="31"/>
      <c r="D417" s="196" t="s">
        <v>127</v>
      </c>
      <c r="E417" s="31"/>
      <c r="F417" s="197" t="s">
        <v>709</v>
      </c>
      <c r="G417" s="31"/>
      <c r="H417" s="31"/>
      <c r="I417" s="101"/>
      <c r="J417" s="31"/>
      <c r="K417" s="31"/>
      <c r="L417" s="34"/>
      <c r="M417" s="198"/>
      <c r="N417" s="62"/>
      <c r="O417" s="62"/>
      <c r="P417" s="62"/>
      <c r="Q417" s="62"/>
      <c r="R417" s="62"/>
      <c r="S417" s="62"/>
      <c r="T417" s="63"/>
      <c r="AT417" s="13" t="s">
        <v>127</v>
      </c>
      <c r="AU417" s="13" t="s">
        <v>125</v>
      </c>
    </row>
    <row r="418" spans="2:65" s="1" customFormat="1" ht="24" customHeight="1">
      <c r="B418" s="30"/>
      <c r="C418" s="183" t="s">
        <v>711</v>
      </c>
      <c r="D418" s="183" t="s">
        <v>120</v>
      </c>
      <c r="E418" s="184" t="s">
        <v>712</v>
      </c>
      <c r="F418" s="185" t="s">
        <v>713</v>
      </c>
      <c r="G418" s="186" t="s">
        <v>123</v>
      </c>
      <c r="H418" s="187">
        <v>1</v>
      </c>
      <c r="I418" s="188"/>
      <c r="J418" s="189">
        <f>ROUND(I418*H418,2)</f>
        <v>0</v>
      </c>
      <c r="K418" s="185" t="s">
        <v>1</v>
      </c>
      <c r="L418" s="34"/>
      <c r="M418" s="190" t="s">
        <v>1</v>
      </c>
      <c r="N418" s="191" t="s">
        <v>42</v>
      </c>
      <c r="O418" s="62"/>
      <c r="P418" s="192">
        <f>O418*H418</f>
        <v>0</v>
      </c>
      <c r="Q418" s="192">
        <v>0.08425</v>
      </c>
      <c r="R418" s="192">
        <f>Q418*H418</f>
        <v>0.08425</v>
      </c>
      <c r="S418" s="192">
        <v>0</v>
      </c>
      <c r="T418" s="193">
        <f>S418*H418</f>
        <v>0</v>
      </c>
      <c r="AR418" s="194" t="s">
        <v>124</v>
      </c>
      <c r="AT418" s="194" t="s">
        <v>120</v>
      </c>
      <c r="AU418" s="194" t="s">
        <v>125</v>
      </c>
      <c r="AY418" s="13" t="s">
        <v>114</v>
      </c>
      <c r="BE418" s="195">
        <f>IF(N418="základní",J418,0)</f>
        <v>0</v>
      </c>
      <c r="BF418" s="195">
        <f>IF(N418="snížená",J418,0)</f>
        <v>0</v>
      </c>
      <c r="BG418" s="195">
        <f>IF(N418="zákl. přenesená",J418,0)</f>
        <v>0</v>
      </c>
      <c r="BH418" s="195">
        <f>IF(N418="sníž. přenesená",J418,0)</f>
        <v>0</v>
      </c>
      <c r="BI418" s="195">
        <f>IF(N418="nulová",J418,0)</f>
        <v>0</v>
      </c>
      <c r="BJ418" s="13" t="s">
        <v>21</v>
      </c>
      <c r="BK418" s="195">
        <f>ROUND(I418*H418,2)</f>
        <v>0</v>
      </c>
      <c r="BL418" s="13" t="s">
        <v>124</v>
      </c>
      <c r="BM418" s="194" t="s">
        <v>714</v>
      </c>
    </row>
    <row r="419" spans="2:47" s="1" customFormat="1" ht="18">
      <c r="B419" s="30"/>
      <c r="C419" s="31"/>
      <c r="D419" s="196" t="s">
        <v>127</v>
      </c>
      <c r="E419" s="31"/>
      <c r="F419" s="197" t="s">
        <v>713</v>
      </c>
      <c r="G419" s="31"/>
      <c r="H419" s="31"/>
      <c r="I419" s="101"/>
      <c r="J419" s="31"/>
      <c r="K419" s="31"/>
      <c r="L419" s="34"/>
      <c r="M419" s="198"/>
      <c r="N419" s="62"/>
      <c r="O419" s="62"/>
      <c r="P419" s="62"/>
      <c r="Q419" s="62"/>
      <c r="R419" s="62"/>
      <c r="S419" s="62"/>
      <c r="T419" s="63"/>
      <c r="AT419" s="13" t="s">
        <v>127</v>
      </c>
      <c r="AU419" s="13" t="s">
        <v>125</v>
      </c>
    </row>
    <row r="420" spans="2:65" s="1" customFormat="1" ht="16.5" customHeight="1">
      <c r="B420" s="30"/>
      <c r="C420" s="199" t="s">
        <v>715</v>
      </c>
      <c r="D420" s="199" t="s">
        <v>311</v>
      </c>
      <c r="E420" s="200" t="s">
        <v>716</v>
      </c>
      <c r="F420" s="201" t="s">
        <v>717</v>
      </c>
      <c r="G420" s="202" t="s">
        <v>123</v>
      </c>
      <c r="H420" s="203">
        <v>1</v>
      </c>
      <c r="I420" s="204"/>
      <c r="J420" s="205">
        <f>ROUND(I420*H420,2)</f>
        <v>0</v>
      </c>
      <c r="K420" s="201" t="s">
        <v>1</v>
      </c>
      <c r="L420" s="206"/>
      <c r="M420" s="207" t="s">
        <v>1</v>
      </c>
      <c r="N420" s="208" t="s">
        <v>42</v>
      </c>
      <c r="O420" s="62"/>
      <c r="P420" s="192">
        <f>O420*H420</f>
        <v>0</v>
      </c>
      <c r="Q420" s="192">
        <v>0.14</v>
      </c>
      <c r="R420" s="192">
        <f>Q420*H420</f>
        <v>0.14</v>
      </c>
      <c r="S420" s="192">
        <v>0</v>
      </c>
      <c r="T420" s="193">
        <f>S420*H420</f>
        <v>0</v>
      </c>
      <c r="AR420" s="194" t="s">
        <v>174</v>
      </c>
      <c r="AT420" s="194" t="s">
        <v>311</v>
      </c>
      <c r="AU420" s="194" t="s">
        <v>125</v>
      </c>
      <c r="AY420" s="13" t="s">
        <v>114</v>
      </c>
      <c r="BE420" s="195">
        <f>IF(N420="základní",J420,0)</f>
        <v>0</v>
      </c>
      <c r="BF420" s="195">
        <f>IF(N420="snížená",J420,0)</f>
        <v>0</v>
      </c>
      <c r="BG420" s="195">
        <f>IF(N420="zákl. přenesená",J420,0)</f>
        <v>0</v>
      </c>
      <c r="BH420" s="195">
        <f>IF(N420="sníž. přenesená",J420,0)</f>
        <v>0</v>
      </c>
      <c r="BI420" s="195">
        <f>IF(N420="nulová",J420,0)</f>
        <v>0</v>
      </c>
      <c r="BJ420" s="13" t="s">
        <v>21</v>
      </c>
      <c r="BK420" s="195">
        <f>ROUND(I420*H420,2)</f>
        <v>0</v>
      </c>
      <c r="BL420" s="13" t="s">
        <v>124</v>
      </c>
      <c r="BM420" s="194" t="s">
        <v>718</v>
      </c>
    </row>
    <row r="421" spans="2:47" s="1" customFormat="1" ht="18">
      <c r="B421" s="30"/>
      <c r="C421" s="31"/>
      <c r="D421" s="196" t="s">
        <v>127</v>
      </c>
      <c r="E421" s="31"/>
      <c r="F421" s="197" t="s">
        <v>719</v>
      </c>
      <c r="G421" s="31"/>
      <c r="H421" s="31"/>
      <c r="I421" s="101"/>
      <c r="J421" s="31"/>
      <c r="K421" s="31"/>
      <c r="L421" s="34"/>
      <c r="M421" s="198"/>
      <c r="N421" s="62"/>
      <c r="O421" s="62"/>
      <c r="P421" s="62"/>
      <c r="Q421" s="62"/>
      <c r="R421" s="62"/>
      <c r="S421" s="62"/>
      <c r="T421" s="63"/>
      <c r="AT421" s="13" t="s">
        <v>127</v>
      </c>
      <c r="AU421" s="13" t="s">
        <v>125</v>
      </c>
    </row>
    <row r="422" spans="2:65" s="1" customFormat="1" ht="24" customHeight="1">
      <c r="B422" s="30"/>
      <c r="C422" s="199" t="s">
        <v>720</v>
      </c>
      <c r="D422" s="199" t="s">
        <v>311</v>
      </c>
      <c r="E422" s="200" t="s">
        <v>721</v>
      </c>
      <c r="F422" s="201" t="s">
        <v>722</v>
      </c>
      <c r="G422" s="202" t="s">
        <v>123</v>
      </c>
      <c r="H422" s="203">
        <v>1</v>
      </c>
      <c r="I422" s="204"/>
      <c r="J422" s="205">
        <f>ROUND(I422*H422,2)</f>
        <v>0</v>
      </c>
      <c r="K422" s="201" t="s">
        <v>1</v>
      </c>
      <c r="L422" s="206"/>
      <c r="M422" s="207" t="s">
        <v>1</v>
      </c>
      <c r="N422" s="208" t="s">
        <v>42</v>
      </c>
      <c r="O422" s="62"/>
      <c r="P422" s="192">
        <f>O422*H422</f>
        <v>0</v>
      </c>
      <c r="Q422" s="192">
        <v>0.14</v>
      </c>
      <c r="R422" s="192">
        <f>Q422*H422</f>
        <v>0.14</v>
      </c>
      <c r="S422" s="192">
        <v>0</v>
      </c>
      <c r="T422" s="193">
        <f>S422*H422</f>
        <v>0</v>
      </c>
      <c r="AR422" s="194" t="s">
        <v>174</v>
      </c>
      <c r="AT422" s="194" t="s">
        <v>311</v>
      </c>
      <c r="AU422" s="194" t="s">
        <v>125</v>
      </c>
      <c r="AY422" s="13" t="s">
        <v>114</v>
      </c>
      <c r="BE422" s="195">
        <f>IF(N422="základní",J422,0)</f>
        <v>0</v>
      </c>
      <c r="BF422" s="195">
        <f>IF(N422="snížená",J422,0)</f>
        <v>0</v>
      </c>
      <c r="BG422" s="195">
        <f>IF(N422="zákl. přenesená",J422,0)</f>
        <v>0</v>
      </c>
      <c r="BH422" s="195">
        <f>IF(N422="sníž. přenesená",J422,0)</f>
        <v>0</v>
      </c>
      <c r="BI422" s="195">
        <f>IF(N422="nulová",J422,0)</f>
        <v>0</v>
      </c>
      <c r="BJ422" s="13" t="s">
        <v>21</v>
      </c>
      <c r="BK422" s="195">
        <f>ROUND(I422*H422,2)</f>
        <v>0</v>
      </c>
      <c r="BL422" s="13" t="s">
        <v>124</v>
      </c>
      <c r="BM422" s="194" t="s">
        <v>723</v>
      </c>
    </row>
    <row r="423" spans="2:47" s="1" customFormat="1" ht="18">
      <c r="B423" s="30"/>
      <c r="C423" s="31"/>
      <c r="D423" s="196" t="s">
        <v>127</v>
      </c>
      <c r="E423" s="31"/>
      <c r="F423" s="197" t="s">
        <v>724</v>
      </c>
      <c r="G423" s="31"/>
      <c r="H423" s="31"/>
      <c r="I423" s="101"/>
      <c r="J423" s="31"/>
      <c r="K423" s="31"/>
      <c r="L423" s="34"/>
      <c r="M423" s="198"/>
      <c r="N423" s="62"/>
      <c r="O423" s="62"/>
      <c r="P423" s="62"/>
      <c r="Q423" s="62"/>
      <c r="R423" s="62"/>
      <c r="S423" s="62"/>
      <c r="T423" s="63"/>
      <c r="AT423" s="13" t="s">
        <v>127</v>
      </c>
      <c r="AU423" s="13" t="s">
        <v>125</v>
      </c>
    </row>
    <row r="424" spans="2:65" s="1" customFormat="1" ht="24" customHeight="1">
      <c r="B424" s="30"/>
      <c r="C424" s="199" t="s">
        <v>725</v>
      </c>
      <c r="D424" s="199" t="s">
        <v>311</v>
      </c>
      <c r="E424" s="200" t="s">
        <v>726</v>
      </c>
      <c r="F424" s="201" t="s">
        <v>727</v>
      </c>
      <c r="G424" s="202" t="s">
        <v>123</v>
      </c>
      <c r="H424" s="203">
        <v>1</v>
      </c>
      <c r="I424" s="204"/>
      <c r="J424" s="205">
        <f>ROUND(I424*H424,2)</f>
        <v>0</v>
      </c>
      <c r="K424" s="201" t="s">
        <v>1</v>
      </c>
      <c r="L424" s="206"/>
      <c r="M424" s="207" t="s">
        <v>1</v>
      </c>
      <c r="N424" s="208" t="s">
        <v>42</v>
      </c>
      <c r="O424" s="62"/>
      <c r="P424" s="192">
        <f>O424*H424</f>
        <v>0</v>
      </c>
      <c r="Q424" s="192">
        <v>0.18</v>
      </c>
      <c r="R424" s="192">
        <f>Q424*H424</f>
        <v>0.18</v>
      </c>
      <c r="S424" s="192">
        <v>0</v>
      </c>
      <c r="T424" s="193">
        <f>S424*H424</f>
        <v>0</v>
      </c>
      <c r="AR424" s="194" t="s">
        <v>174</v>
      </c>
      <c r="AT424" s="194" t="s">
        <v>311</v>
      </c>
      <c r="AU424" s="194" t="s">
        <v>125</v>
      </c>
      <c r="AY424" s="13" t="s">
        <v>114</v>
      </c>
      <c r="BE424" s="195">
        <f>IF(N424="základní",J424,0)</f>
        <v>0</v>
      </c>
      <c r="BF424" s="195">
        <f>IF(N424="snížená",J424,0)</f>
        <v>0</v>
      </c>
      <c r="BG424" s="195">
        <f>IF(N424="zákl. přenesená",J424,0)</f>
        <v>0</v>
      </c>
      <c r="BH424" s="195">
        <f>IF(N424="sníž. přenesená",J424,0)</f>
        <v>0</v>
      </c>
      <c r="BI424" s="195">
        <f>IF(N424="nulová",J424,0)</f>
        <v>0</v>
      </c>
      <c r="BJ424" s="13" t="s">
        <v>21</v>
      </c>
      <c r="BK424" s="195">
        <f>ROUND(I424*H424,2)</f>
        <v>0</v>
      </c>
      <c r="BL424" s="13" t="s">
        <v>124</v>
      </c>
      <c r="BM424" s="194" t="s">
        <v>728</v>
      </c>
    </row>
    <row r="425" spans="2:47" s="1" customFormat="1" ht="18">
      <c r="B425" s="30"/>
      <c r="C425" s="31"/>
      <c r="D425" s="196" t="s">
        <v>127</v>
      </c>
      <c r="E425" s="31"/>
      <c r="F425" s="197" t="s">
        <v>729</v>
      </c>
      <c r="G425" s="31"/>
      <c r="H425" s="31"/>
      <c r="I425" s="101"/>
      <c r="J425" s="31"/>
      <c r="K425" s="31"/>
      <c r="L425" s="34"/>
      <c r="M425" s="198"/>
      <c r="N425" s="62"/>
      <c r="O425" s="62"/>
      <c r="P425" s="62"/>
      <c r="Q425" s="62"/>
      <c r="R425" s="62"/>
      <c r="S425" s="62"/>
      <c r="T425" s="63"/>
      <c r="AT425" s="13" t="s">
        <v>127</v>
      </c>
      <c r="AU425" s="13" t="s">
        <v>125</v>
      </c>
    </row>
    <row r="426" spans="2:65" s="1" customFormat="1" ht="24" customHeight="1">
      <c r="B426" s="30"/>
      <c r="C426" s="199" t="s">
        <v>730</v>
      </c>
      <c r="D426" s="199" t="s">
        <v>311</v>
      </c>
      <c r="E426" s="200" t="s">
        <v>731</v>
      </c>
      <c r="F426" s="201" t="s">
        <v>732</v>
      </c>
      <c r="G426" s="202" t="s">
        <v>123</v>
      </c>
      <c r="H426" s="203">
        <v>1</v>
      </c>
      <c r="I426" s="204"/>
      <c r="J426" s="205">
        <f>ROUND(I426*H426,2)</f>
        <v>0</v>
      </c>
      <c r="K426" s="201" t="s">
        <v>1</v>
      </c>
      <c r="L426" s="206"/>
      <c r="M426" s="207" t="s">
        <v>1</v>
      </c>
      <c r="N426" s="208" t="s">
        <v>42</v>
      </c>
      <c r="O426" s="62"/>
      <c r="P426" s="192">
        <f>O426*H426</f>
        <v>0</v>
      </c>
      <c r="Q426" s="192">
        <v>0.18</v>
      </c>
      <c r="R426" s="192">
        <f>Q426*H426</f>
        <v>0.18</v>
      </c>
      <c r="S426" s="192">
        <v>0</v>
      </c>
      <c r="T426" s="193">
        <f>S426*H426</f>
        <v>0</v>
      </c>
      <c r="AR426" s="194" t="s">
        <v>174</v>
      </c>
      <c r="AT426" s="194" t="s">
        <v>311</v>
      </c>
      <c r="AU426" s="194" t="s">
        <v>125</v>
      </c>
      <c r="AY426" s="13" t="s">
        <v>114</v>
      </c>
      <c r="BE426" s="195">
        <f>IF(N426="základní",J426,0)</f>
        <v>0</v>
      </c>
      <c r="BF426" s="195">
        <f>IF(N426="snížená",J426,0)</f>
        <v>0</v>
      </c>
      <c r="BG426" s="195">
        <f>IF(N426="zákl. přenesená",J426,0)</f>
        <v>0</v>
      </c>
      <c r="BH426" s="195">
        <f>IF(N426="sníž. přenesená",J426,0)</f>
        <v>0</v>
      </c>
      <c r="BI426" s="195">
        <f>IF(N426="nulová",J426,0)</f>
        <v>0</v>
      </c>
      <c r="BJ426" s="13" t="s">
        <v>21</v>
      </c>
      <c r="BK426" s="195">
        <f>ROUND(I426*H426,2)</f>
        <v>0</v>
      </c>
      <c r="BL426" s="13" t="s">
        <v>124</v>
      </c>
      <c r="BM426" s="194" t="s">
        <v>733</v>
      </c>
    </row>
    <row r="427" spans="2:47" s="1" customFormat="1" ht="18">
      <c r="B427" s="30"/>
      <c r="C427" s="31"/>
      <c r="D427" s="196" t="s">
        <v>127</v>
      </c>
      <c r="E427" s="31"/>
      <c r="F427" s="197" t="s">
        <v>734</v>
      </c>
      <c r="G427" s="31"/>
      <c r="H427" s="31"/>
      <c r="I427" s="101"/>
      <c r="J427" s="31"/>
      <c r="K427" s="31"/>
      <c r="L427" s="34"/>
      <c r="M427" s="198"/>
      <c r="N427" s="62"/>
      <c r="O427" s="62"/>
      <c r="P427" s="62"/>
      <c r="Q427" s="62"/>
      <c r="R427" s="62"/>
      <c r="S427" s="62"/>
      <c r="T427" s="63"/>
      <c r="AT427" s="13" t="s">
        <v>127</v>
      </c>
      <c r="AU427" s="13" t="s">
        <v>125</v>
      </c>
    </row>
    <row r="428" spans="2:65" s="1" customFormat="1" ht="24" customHeight="1">
      <c r="B428" s="30"/>
      <c r="C428" s="199" t="s">
        <v>735</v>
      </c>
      <c r="D428" s="199" t="s">
        <v>311</v>
      </c>
      <c r="E428" s="200" t="s">
        <v>736</v>
      </c>
      <c r="F428" s="201" t="s">
        <v>737</v>
      </c>
      <c r="G428" s="202" t="s">
        <v>123</v>
      </c>
      <c r="H428" s="203">
        <v>1</v>
      </c>
      <c r="I428" s="204"/>
      <c r="J428" s="205">
        <f>ROUND(I428*H428,2)</f>
        <v>0</v>
      </c>
      <c r="K428" s="201" t="s">
        <v>1</v>
      </c>
      <c r="L428" s="206"/>
      <c r="M428" s="207" t="s">
        <v>1</v>
      </c>
      <c r="N428" s="208" t="s">
        <v>42</v>
      </c>
      <c r="O428" s="62"/>
      <c r="P428" s="192">
        <f>O428*H428</f>
        <v>0</v>
      </c>
      <c r="Q428" s="192">
        <v>0.146</v>
      </c>
      <c r="R428" s="192">
        <f>Q428*H428</f>
        <v>0.146</v>
      </c>
      <c r="S428" s="192">
        <v>0</v>
      </c>
      <c r="T428" s="193">
        <f>S428*H428</f>
        <v>0</v>
      </c>
      <c r="AR428" s="194" t="s">
        <v>174</v>
      </c>
      <c r="AT428" s="194" t="s">
        <v>311</v>
      </c>
      <c r="AU428" s="194" t="s">
        <v>125</v>
      </c>
      <c r="AY428" s="13" t="s">
        <v>114</v>
      </c>
      <c r="BE428" s="195">
        <f>IF(N428="základní",J428,0)</f>
        <v>0</v>
      </c>
      <c r="BF428" s="195">
        <f>IF(N428="snížená",J428,0)</f>
        <v>0</v>
      </c>
      <c r="BG428" s="195">
        <f>IF(N428="zákl. přenesená",J428,0)</f>
        <v>0</v>
      </c>
      <c r="BH428" s="195">
        <f>IF(N428="sníž. přenesená",J428,0)</f>
        <v>0</v>
      </c>
      <c r="BI428" s="195">
        <f>IF(N428="nulová",J428,0)</f>
        <v>0</v>
      </c>
      <c r="BJ428" s="13" t="s">
        <v>21</v>
      </c>
      <c r="BK428" s="195">
        <f>ROUND(I428*H428,2)</f>
        <v>0</v>
      </c>
      <c r="BL428" s="13" t="s">
        <v>124</v>
      </c>
      <c r="BM428" s="194" t="s">
        <v>738</v>
      </c>
    </row>
    <row r="429" spans="2:47" s="1" customFormat="1" ht="18">
      <c r="B429" s="30"/>
      <c r="C429" s="31"/>
      <c r="D429" s="196" t="s">
        <v>127</v>
      </c>
      <c r="E429" s="31"/>
      <c r="F429" s="197" t="s">
        <v>739</v>
      </c>
      <c r="G429" s="31"/>
      <c r="H429" s="31"/>
      <c r="I429" s="101"/>
      <c r="J429" s="31"/>
      <c r="K429" s="31"/>
      <c r="L429" s="34"/>
      <c r="M429" s="198"/>
      <c r="N429" s="62"/>
      <c r="O429" s="62"/>
      <c r="P429" s="62"/>
      <c r="Q429" s="62"/>
      <c r="R429" s="62"/>
      <c r="S429" s="62"/>
      <c r="T429" s="63"/>
      <c r="AT429" s="13" t="s">
        <v>127</v>
      </c>
      <c r="AU429" s="13" t="s">
        <v>125</v>
      </c>
    </row>
    <row r="430" spans="2:65" s="1" customFormat="1" ht="16.5" customHeight="1">
      <c r="B430" s="30"/>
      <c r="C430" s="199" t="s">
        <v>740</v>
      </c>
      <c r="D430" s="199" t="s">
        <v>311</v>
      </c>
      <c r="E430" s="200" t="s">
        <v>741</v>
      </c>
      <c r="F430" s="201" t="s">
        <v>742</v>
      </c>
      <c r="G430" s="202" t="s">
        <v>123</v>
      </c>
      <c r="H430" s="203">
        <v>1</v>
      </c>
      <c r="I430" s="204"/>
      <c r="J430" s="205">
        <f>ROUND(I430*H430,2)</f>
        <v>0</v>
      </c>
      <c r="K430" s="201" t="s">
        <v>1</v>
      </c>
      <c r="L430" s="206"/>
      <c r="M430" s="207" t="s">
        <v>1</v>
      </c>
      <c r="N430" s="208" t="s">
        <v>42</v>
      </c>
      <c r="O430" s="62"/>
      <c r="P430" s="192">
        <f>O430*H430</f>
        <v>0</v>
      </c>
      <c r="Q430" s="192">
        <v>0.197</v>
      </c>
      <c r="R430" s="192">
        <f>Q430*H430</f>
        <v>0.197</v>
      </c>
      <c r="S430" s="192">
        <v>0</v>
      </c>
      <c r="T430" s="193">
        <f>S430*H430</f>
        <v>0</v>
      </c>
      <c r="AR430" s="194" t="s">
        <v>174</v>
      </c>
      <c r="AT430" s="194" t="s">
        <v>311</v>
      </c>
      <c r="AU430" s="194" t="s">
        <v>125</v>
      </c>
      <c r="AY430" s="13" t="s">
        <v>114</v>
      </c>
      <c r="BE430" s="195">
        <f>IF(N430="základní",J430,0)</f>
        <v>0</v>
      </c>
      <c r="BF430" s="195">
        <f>IF(N430="snížená",J430,0)</f>
        <v>0</v>
      </c>
      <c r="BG430" s="195">
        <f>IF(N430="zákl. přenesená",J430,0)</f>
        <v>0</v>
      </c>
      <c r="BH430" s="195">
        <f>IF(N430="sníž. přenesená",J430,0)</f>
        <v>0</v>
      </c>
      <c r="BI430" s="195">
        <f>IF(N430="nulová",J430,0)</f>
        <v>0</v>
      </c>
      <c r="BJ430" s="13" t="s">
        <v>21</v>
      </c>
      <c r="BK430" s="195">
        <f>ROUND(I430*H430,2)</f>
        <v>0</v>
      </c>
      <c r="BL430" s="13" t="s">
        <v>124</v>
      </c>
      <c r="BM430" s="194" t="s">
        <v>743</v>
      </c>
    </row>
    <row r="431" spans="2:47" s="1" customFormat="1" ht="18">
      <c r="B431" s="30"/>
      <c r="C431" s="31"/>
      <c r="D431" s="196" t="s">
        <v>127</v>
      </c>
      <c r="E431" s="31"/>
      <c r="F431" s="197" t="s">
        <v>744</v>
      </c>
      <c r="G431" s="31"/>
      <c r="H431" s="31"/>
      <c r="I431" s="101"/>
      <c r="J431" s="31"/>
      <c r="K431" s="31"/>
      <c r="L431" s="34"/>
      <c r="M431" s="198"/>
      <c r="N431" s="62"/>
      <c r="O431" s="62"/>
      <c r="P431" s="62"/>
      <c r="Q431" s="62"/>
      <c r="R431" s="62"/>
      <c r="S431" s="62"/>
      <c r="T431" s="63"/>
      <c r="AT431" s="13" t="s">
        <v>127</v>
      </c>
      <c r="AU431" s="13" t="s">
        <v>125</v>
      </c>
    </row>
    <row r="432" spans="2:65" s="1" customFormat="1" ht="24" customHeight="1">
      <c r="B432" s="30"/>
      <c r="C432" s="183" t="s">
        <v>745</v>
      </c>
      <c r="D432" s="183" t="s">
        <v>120</v>
      </c>
      <c r="E432" s="184" t="s">
        <v>746</v>
      </c>
      <c r="F432" s="185" t="s">
        <v>747</v>
      </c>
      <c r="G432" s="186" t="s">
        <v>177</v>
      </c>
      <c r="H432" s="187">
        <v>1</v>
      </c>
      <c r="I432" s="188"/>
      <c r="J432" s="189">
        <f>ROUND(I432*H432,2)</f>
        <v>0</v>
      </c>
      <c r="K432" s="185" t="s">
        <v>1</v>
      </c>
      <c r="L432" s="34"/>
      <c r="M432" s="190" t="s">
        <v>1</v>
      </c>
      <c r="N432" s="191" t="s">
        <v>42</v>
      </c>
      <c r="O432" s="62"/>
      <c r="P432" s="192">
        <f>O432*H432</f>
        <v>0</v>
      </c>
      <c r="Q432" s="192">
        <v>0</v>
      </c>
      <c r="R432" s="192">
        <f>Q432*H432</f>
        <v>0</v>
      </c>
      <c r="S432" s="192">
        <v>0</v>
      </c>
      <c r="T432" s="193">
        <f>S432*H432</f>
        <v>0</v>
      </c>
      <c r="AR432" s="194" t="s">
        <v>124</v>
      </c>
      <c r="AT432" s="194" t="s">
        <v>120</v>
      </c>
      <c r="AU432" s="194" t="s">
        <v>125</v>
      </c>
      <c r="AY432" s="13" t="s">
        <v>114</v>
      </c>
      <c r="BE432" s="195">
        <f>IF(N432="základní",J432,0)</f>
        <v>0</v>
      </c>
      <c r="BF432" s="195">
        <f>IF(N432="snížená",J432,0)</f>
        <v>0</v>
      </c>
      <c r="BG432" s="195">
        <f>IF(N432="zákl. přenesená",J432,0)</f>
        <v>0</v>
      </c>
      <c r="BH432" s="195">
        <f>IF(N432="sníž. přenesená",J432,0)</f>
        <v>0</v>
      </c>
      <c r="BI432" s="195">
        <f>IF(N432="nulová",J432,0)</f>
        <v>0</v>
      </c>
      <c r="BJ432" s="13" t="s">
        <v>21</v>
      </c>
      <c r="BK432" s="195">
        <f>ROUND(I432*H432,2)</f>
        <v>0</v>
      </c>
      <c r="BL432" s="13" t="s">
        <v>124</v>
      </c>
      <c r="BM432" s="194" t="s">
        <v>748</v>
      </c>
    </row>
    <row r="433" spans="2:47" s="1" customFormat="1" ht="18">
      <c r="B433" s="30"/>
      <c r="C433" s="31"/>
      <c r="D433" s="196" t="s">
        <v>127</v>
      </c>
      <c r="E433" s="31"/>
      <c r="F433" s="197" t="s">
        <v>749</v>
      </c>
      <c r="G433" s="31"/>
      <c r="H433" s="31"/>
      <c r="I433" s="101"/>
      <c r="J433" s="31"/>
      <c r="K433" s="31"/>
      <c r="L433" s="34"/>
      <c r="M433" s="198"/>
      <c r="N433" s="62"/>
      <c r="O433" s="62"/>
      <c r="P433" s="62"/>
      <c r="Q433" s="62"/>
      <c r="R433" s="62"/>
      <c r="S433" s="62"/>
      <c r="T433" s="63"/>
      <c r="AT433" s="13" t="s">
        <v>127</v>
      </c>
      <c r="AU433" s="13" t="s">
        <v>125</v>
      </c>
    </row>
    <row r="434" spans="2:63" s="11" customFormat="1" ht="20.85" customHeight="1">
      <c r="B434" s="167"/>
      <c r="C434" s="168"/>
      <c r="D434" s="169" t="s">
        <v>76</v>
      </c>
      <c r="E434" s="181" t="s">
        <v>750</v>
      </c>
      <c r="F434" s="181" t="s">
        <v>751</v>
      </c>
      <c r="G434" s="168"/>
      <c r="H434" s="168"/>
      <c r="I434" s="171"/>
      <c r="J434" s="182">
        <f>BK434</f>
        <v>0</v>
      </c>
      <c r="K434" s="168"/>
      <c r="L434" s="173"/>
      <c r="M434" s="174"/>
      <c r="N434" s="175"/>
      <c r="O434" s="175"/>
      <c r="P434" s="176">
        <f>SUM(P435:P514)</f>
        <v>0</v>
      </c>
      <c r="Q434" s="175"/>
      <c r="R434" s="176">
        <f>SUM(R435:R514)</f>
        <v>0.21685000000000001</v>
      </c>
      <c r="S434" s="175"/>
      <c r="T434" s="177">
        <f>SUM(T435:T514)</f>
        <v>0.004</v>
      </c>
      <c r="AR434" s="178" t="s">
        <v>21</v>
      </c>
      <c r="AT434" s="179" t="s">
        <v>76</v>
      </c>
      <c r="AU434" s="179" t="s">
        <v>83</v>
      </c>
      <c r="AY434" s="178" t="s">
        <v>114</v>
      </c>
      <c r="BK434" s="180">
        <f>SUM(BK435:BK514)</f>
        <v>0</v>
      </c>
    </row>
    <row r="435" spans="2:65" s="1" customFormat="1" ht="24" customHeight="1">
      <c r="B435" s="30"/>
      <c r="C435" s="183" t="s">
        <v>752</v>
      </c>
      <c r="D435" s="183" t="s">
        <v>120</v>
      </c>
      <c r="E435" s="184" t="s">
        <v>753</v>
      </c>
      <c r="F435" s="185" t="s">
        <v>754</v>
      </c>
      <c r="G435" s="186" t="s">
        <v>189</v>
      </c>
      <c r="H435" s="187">
        <v>1</v>
      </c>
      <c r="I435" s="188"/>
      <c r="J435" s="189">
        <f>ROUND(I435*H435,2)</f>
        <v>0</v>
      </c>
      <c r="K435" s="185" t="s">
        <v>1</v>
      </c>
      <c r="L435" s="34"/>
      <c r="M435" s="190" t="s">
        <v>1</v>
      </c>
      <c r="N435" s="191" t="s">
        <v>42</v>
      </c>
      <c r="O435" s="62"/>
      <c r="P435" s="192">
        <f>O435*H435</f>
        <v>0</v>
      </c>
      <c r="Q435" s="192">
        <v>0.0007</v>
      </c>
      <c r="R435" s="192">
        <f>Q435*H435</f>
        <v>0.0007</v>
      </c>
      <c r="S435" s="192">
        <v>0</v>
      </c>
      <c r="T435" s="193">
        <f>S435*H435</f>
        <v>0</v>
      </c>
      <c r="AR435" s="194" t="s">
        <v>124</v>
      </c>
      <c r="AT435" s="194" t="s">
        <v>120</v>
      </c>
      <c r="AU435" s="194" t="s">
        <v>125</v>
      </c>
      <c r="AY435" s="13" t="s">
        <v>114</v>
      </c>
      <c r="BE435" s="195">
        <f>IF(N435="základní",J435,0)</f>
        <v>0</v>
      </c>
      <c r="BF435" s="195">
        <f>IF(N435="snížená",J435,0)</f>
        <v>0</v>
      </c>
      <c r="BG435" s="195">
        <f>IF(N435="zákl. přenesená",J435,0)</f>
        <v>0</v>
      </c>
      <c r="BH435" s="195">
        <f>IF(N435="sníž. přenesená",J435,0)</f>
        <v>0</v>
      </c>
      <c r="BI435" s="195">
        <f>IF(N435="nulová",J435,0)</f>
        <v>0</v>
      </c>
      <c r="BJ435" s="13" t="s">
        <v>21</v>
      </c>
      <c r="BK435" s="195">
        <f>ROUND(I435*H435,2)</f>
        <v>0</v>
      </c>
      <c r="BL435" s="13" t="s">
        <v>124</v>
      </c>
      <c r="BM435" s="194" t="s">
        <v>755</v>
      </c>
    </row>
    <row r="436" spans="2:47" s="1" customFormat="1" ht="18">
      <c r="B436" s="30"/>
      <c r="C436" s="31"/>
      <c r="D436" s="196" t="s">
        <v>127</v>
      </c>
      <c r="E436" s="31"/>
      <c r="F436" s="197" t="s">
        <v>756</v>
      </c>
      <c r="G436" s="31"/>
      <c r="H436" s="31"/>
      <c r="I436" s="101"/>
      <c r="J436" s="31"/>
      <c r="K436" s="31"/>
      <c r="L436" s="34"/>
      <c r="M436" s="198"/>
      <c r="N436" s="62"/>
      <c r="O436" s="62"/>
      <c r="P436" s="62"/>
      <c r="Q436" s="62"/>
      <c r="R436" s="62"/>
      <c r="S436" s="62"/>
      <c r="T436" s="63"/>
      <c r="AT436" s="13" t="s">
        <v>127</v>
      </c>
      <c r="AU436" s="13" t="s">
        <v>125</v>
      </c>
    </row>
    <row r="437" spans="2:65" s="1" customFormat="1" ht="24" customHeight="1">
      <c r="B437" s="30"/>
      <c r="C437" s="183" t="s">
        <v>757</v>
      </c>
      <c r="D437" s="183" t="s">
        <v>120</v>
      </c>
      <c r="E437" s="184" t="s">
        <v>758</v>
      </c>
      <c r="F437" s="185" t="s">
        <v>759</v>
      </c>
      <c r="G437" s="186" t="s">
        <v>189</v>
      </c>
      <c r="H437" s="187">
        <v>1</v>
      </c>
      <c r="I437" s="188"/>
      <c r="J437" s="189">
        <f>ROUND(I437*H437,2)</f>
        <v>0</v>
      </c>
      <c r="K437" s="185" t="s">
        <v>1</v>
      </c>
      <c r="L437" s="34"/>
      <c r="M437" s="190" t="s">
        <v>1</v>
      </c>
      <c r="N437" s="191" t="s">
        <v>42</v>
      </c>
      <c r="O437" s="62"/>
      <c r="P437" s="192">
        <f>O437*H437</f>
        <v>0</v>
      </c>
      <c r="Q437" s="192">
        <v>1E-05</v>
      </c>
      <c r="R437" s="192">
        <f>Q437*H437</f>
        <v>1E-05</v>
      </c>
      <c r="S437" s="192">
        <v>0</v>
      </c>
      <c r="T437" s="193">
        <f>S437*H437</f>
        <v>0</v>
      </c>
      <c r="AR437" s="194" t="s">
        <v>124</v>
      </c>
      <c r="AT437" s="194" t="s">
        <v>120</v>
      </c>
      <c r="AU437" s="194" t="s">
        <v>125</v>
      </c>
      <c r="AY437" s="13" t="s">
        <v>114</v>
      </c>
      <c r="BE437" s="195">
        <f>IF(N437="základní",J437,0)</f>
        <v>0</v>
      </c>
      <c r="BF437" s="195">
        <f>IF(N437="snížená",J437,0)</f>
        <v>0</v>
      </c>
      <c r="BG437" s="195">
        <f>IF(N437="zákl. přenesená",J437,0)</f>
        <v>0</v>
      </c>
      <c r="BH437" s="195">
        <f>IF(N437="sníž. přenesená",J437,0)</f>
        <v>0</v>
      </c>
      <c r="BI437" s="195">
        <f>IF(N437="nulová",J437,0)</f>
        <v>0</v>
      </c>
      <c r="BJ437" s="13" t="s">
        <v>21</v>
      </c>
      <c r="BK437" s="195">
        <f>ROUND(I437*H437,2)</f>
        <v>0</v>
      </c>
      <c r="BL437" s="13" t="s">
        <v>124</v>
      </c>
      <c r="BM437" s="194" t="s">
        <v>760</v>
      </c>
    </row>
    <row r="438" spans="2:47" s="1" customFormat="1" ht="18">
      <c r="B438" s="30"/>
      <c r="C438" s="31"/>
      <c r="D438" s="196" t="s">
        <v>127</v>
      </c>
      <c r="E438" s="31"/>
      <c r="F438" s="197" t="s">
        <v>761</v>
      </c>
      <c r="G438" s="31"/>
      <c r="H438" s="31"/>
      <c r="I438" s="101"/>
      <c r="J438" s="31"/>
      <c r="K438" s="31"/>
      <c r="L438" s="34"/>
      <c r="M438" s="198"/>
      <c r="N438" s="62"/>
      <c r="O438" s="62"/>
      <c r="P438" s="62"/>
      <c r="Q438" s="62"/>
      <c r="R438" s="62"/>
      <c r="S438" s="62"/>
      <c r="T438" s="63"/>
      <c r="AT438" s="13" t="s">
        <v>127</v>
      </c>
      <c r="AU438" s="13" t="s">
        <v>125</v>
      </c>
    </row>
    <row r="439" spans="2:65" s="1" customFormat="1" ht="24" customHeight="1">
      <c r="B439" s="30"/>
      <c r="C439" s="183" t="s">
        <v>762</v>
      </c>
      <c r="D439" s="183" t="s">
        <v>120</v>
      </c>
      <c r="E439" s="184" t="s">
        <v>763</v>
      </c>
      <c r="F439" s="185" t="s">
        <v>764</v>
      </c>
      <c r="G439" s="186" t="s">
        <v>189</v>
      </c>
      <c r="H439" s="187">
        <v>1</v>
      </c>
      <c r="I439" s="188"/>
      <c r="J439" s="189">
        <f>ROUND(I439*H439,2)</f>
        <v>0</v>
      </c>
      <c r="K439" s="185" t="s">
        <v>1</v>
      </c>
      <c r="L439" s="34"/>
      <c r="M439" s="190" t="s">
        <v>1</v>
      </c>
      <c r="N439" s="191" t="s">
        <v>42</v>
      </c>
      <c r="O439" s="62"/>
      <c r="P439" s="192">
        <f>O439*H439</f>
        <v>0</v>
      </c>
      <c r="Q439" s="192">
        <v>0.00105</v>
      </c>
      <c r="R439" s="192">
        <f>Q439*H439</f>
        <v>0.00105</v>
      </c>
      <c r="S439" s="192">
        <v>0</v>
      </c>
      <c r="T439" s="193">
        <f>S439*H439</f>
        <v>0</v>
      </c>
      <c r="AR439" s="194" t="s">
        <v>124</v>
      </c>
      <c r="AT439" s="194" t="s">
        <v>120</v>
      </c>
      <c r="AU439" s="194" t="s">
        <v>125</v>
      </c>
      <c r="AY439" s="13" t="s">
        <v>114</v>
      </c>
      <c r="BE439" s="195">
        <f>IF(N439="základní",J439,0)</f>
        <v>0</v>
      </c>
      <c r="BF439" s="195">
        <f>IF(N439="snížená",J439,0)</f>
        <v>0</v>
      </c>
      <c r="BG439" s="195">
        <f>IF(N439="zákl. přenesená",J439,0)</f>
        <v>0</v>
      </c>
      <c r="BH439" s="195">
        <f>IF(N439="sníž. přenesená",J439,0)</f>
        <v>0</v>
      </c>
      <c r="BI439" s="195">
        <f>IF(N439="nulová",J439,0)</f>
        <v>0</v>
      </c>
      <c r="BJ439" s="13" t="s">
        <v>21</v>
      </c>
      <c r="BK439" s="195">
        <f>ROUND(I439*H439,2)</f>
        <v>0</v>
      </c>
      <c r="BL439" s="13" t="s">
        <v>124</v>
      </c>
      <c r="BM439" s="194" t="s">
        <v>765</v>
      </c>
    </row>
    <row r="440" spans="2:47" s="1" customFormat="1" ht="18">
      <c r="B440" s="30"/>
      <c r="C440" s="31"/>
      <c r="D440" s="196" t="s">
        <v>127</v>
      </c>
      <c r="E440" s="31"/>
      <c r="F440" s="197" t="s">
        <v>766</v>
      </c>
      <c r="G440" s="31"/>
      <c r="H440" s="31"/>
      <c r="I440" s="101"/>
      <c r="J440" s="31"/>
      <c r="K440" s="31"/>
      <c r="L440" s="34"/>
      <c r="M440" s="198"/>
      <c r="N440" s="62"/>
      <c r="O440" s="62"/>
      <c r="P440" s="62"/>
      <c r="Q440" s="62"/>
      <c r="R440" s="62"/>
      <c r="S440" s="62"/>
      <c r="T440" s="63"/>
      <c r="AT440" s="13" t="s">
        <v>127</v>
      </c>
      <c r="AU440" s="13" t="s">
        <v>125</v>
      </c>
    </row>
    <row r="441" spans="2:65" s="1" customFormat="1" ht="24" customHeight="1">
      <c r="B441" s="30"/>
      <c r="C441" s="183" t="s">
        <v>767</v>
      </c>
      <c r="D441" s="183" t="s">
        <v>120</v>
      </c>
      <c r="E441" s="184" t="s">
        <v>768</v>
      </c>
      <c r="F441" s="185" t="s">
        <v>769</v>
      </c>
      <c r="G441" s="186" t="s">
        <v>189</v>
      </c>
      <c r="H441" s="187">
        <v>1</v>
      </c>
      <c r="I441" s="188"/>
      <c r="J441" s="189">
        <f>ROUND(I441*H441,2)</f>
        <v>0</v>
      </c>
      <c r="K441" s="185" t="s">
        <v>1</v>
      </c>
      <c r="L441" s="34"/>
      <c r="M441" s="190" t="s">
        <v>1</v>
      </c>
      <c r="N441" s="191" t="s">
        <v>42</v>
      </c>
      <c r="O441" s="62"/>
      <c r="P441" s="192">
        <f>O441*H441</f>
        <v>0</v>
      </c>
      <c r="Q441" s="192">
        <v>2E-05</v>
      </c>
      <c r="R441" s="192">
        <f>Q441*H441</f>
        <v>2E-05</v>
      </c>
      <c r="S441" s="192">
        <v>0</v>
      </c>
      <c r="T441" s="193">
        <f>S441*H441</f>
        <v>0</v>
      </c>
      <c r="AR441" s="194" t="s">
        <v>124</v>
      </c>
      <c r="AT441" s="194" t="s">
        <v>120</v>
      </c>
      <c r="AU441" s="194" t="s">
        <v>125</v>
      </c>
      <c r="AY441" s="13" t="s">
        <v>114</v>
      </c>
      <c r="BE441" s="195">
        <f>IF(N441="základní",J441,0)</f>
        <v>0</v>
      </c>
      <c r="BF441" s="195">
        <f>IF(N441="snížená",J441,0)</f>
        <v>0</v>
      </c>
      <c r="BG441" s="195">
        <f>IF(N441="zákl. přenesená",J441,0)</f>
        <v>0</v>
      </c>
      <c r="BH441" s="195">
        <f>IF(N441="sníž. přenesená",J441,0)</f>
        <v>0</v>
      </c>
      <c r="BI441" s="195">
        <f>IF(N441="nulová",J441,0)</f>
        <v>0</v>
      </c>
      <c r="BJ441" s="13" t="s">
        <v>21</v>
      </c>
      <c r="BK441" s="195">
        <f>ROUND(I441*H441,2)</f>
        <v>0</v>
      </c>
      <c r="BL441" s="13" t="s">
        <v>124</v>
      </c>
      <c r="BM441" s="194" t="s">
        <v>770</v>
      </c>
    </row>
    <row r="442" spans="2:47" s="1" customFormat="1" ht="18">
      <c r="B442" s="30"/>
      <c r="C442" s="31"/>
      <c r="D442" s="196" t="s">
        <v>127</v>
      </c>
      <c r="E442" s="31"/>
      <c r="F442" s="197" t="s">
        <v>771</v>
      </c>
      <c r="G442" s="31"/>
      <c r="H442" s="31"/>
      <c r="I442" s="101"/>
      <c r="J442" s="31"/>
      <c r="K442" s="31"/>
      <c r="L442" s="34"/>
      <c r="M442" s="198"/>
      <c r="N442" s="62"/>
      <c r="O442" s="62"/>
      <c r="P442" s="62"/>
      <c r="Q442" s="62"/>
      <c r="R442" s="62"/>
      <c r="S442" s="62"/>
      <c r="T442" s="63"/>
      <c r="AT442" s="13" t="s">
        <v>127</v>
      </c>
      <c r="AU442" s="13" t="s">
        <v>125</v>
      </c>
    </row>
    <row r="443" spans="2:65" s="1" customFormat="1" ht="24" customHeight="1">
      <c r="B443" s="30"/>
      <c r="C443" s="183" t="s">
        <v>772</v>
      </c>
      <c r="D443" s="183" t="s">
        <v>120</v>
      </c>
      <c r="E443" s="184" t="s">
        <v>773</v>
      </c>
      <c r="F443" s="185" t="s">
        <v>774</v>
      </c>
      <c r="G443" s="186" t="s">
        <v>189</v>
      </c>
      <c r="H443" s="187">
        <v>1</v>
      </c>
      <c r="I443" s="188"/>
      <c r="J443" s="189">
        <f>ROUND(I443*H443,2)</f>
        <v>0</v>
      </c>
      <c r="K443" s="185" t="s">
        <v>231</v>
      </c>
      <c r="L443" s="34"/>
      <c r="M443" s="190" t="s">
        <v>1</v>
      </c>
      <c r="N443" s="191" t="s">
        <v>42</v>
      </c>
      <c r="O443" s="62"/>
      <c r="P443" s="192">
        <f>O443*H443</f>
        <v>0</v>
      </c>
      <c r="Q443" s="192">
        <v>0.10941</v>
      </c>
      <c r="R443" s="192">
        <f>Q443*H443</f>
        <v>0.10941</v>
      </c>
      <c r="S443" s="192">
        <v>0</v>
      </c>
      <c r="T443" s="193">
        <f>S443*H443</f>
        <v>0</v>
      </c>
      <c r="AR443" s="194" t="s">
        <v>124</v>
      </c>
      <c r="AT443" s="194" t="s">
        <v>120</v>
      </c>
      <c r="AU443" s="194" t="s">
        <v>125</v>
      </c>
      <c r="AY443" s="13" t="s">
        <v>114</v>
      </c>
      <c r="BE443" s="195">
        <f>IF(N443="základní",J443,0)</f>
        <v>0</v>
      </c>
      <c r="BF443" s="195">
        <f>IF(N443="snížená",J443,0)</f>
        <v>0</v>
      </c>
      <c r="BG443" s="195">
        <f>IF(N443="zákl. přenesená",J443,0)</f>
        <v>0</v>
      </c>
      <c r="BH443" s="195">
        <f>IF(N443="sníž. přenesená",J443,0)</f>
        <v>0</v>
      </c>
      <c r="BI443" s="195">
        <f>IF(N443="nulová",J443,0)</f>
        <v>0</v>
      </c>
      <c r="BJ443" s="13" t="s">
        <v>21</v>
      </c>
      <c r="BK443" s="195">
        <f>ROUND(I443*H443,2)</f>
        <v>0</v>
      </c>
      <c r="BL443" s="13" t="s">
        <v>124</v>
      </c>
      <c r="BM443" s="194" t="s">
        <v>775</v>
      </c>
    </row>
    <row r="444" spans="2:47" s="1" customFormat="1" ht="18">
      <c r="B444" s="30"/>
      <c r="C444" s="31"/>
      <c r="D444" s="196" t="s">
        <v>127</v>
      </c>
      <c r="E444" s="31"/>
      <c r="F444" s="197" t="s">
        <v>776</v>
      </c>
      <c r="G444" s="31"/>
      <c r="H444" s="31"/>
      <c r="I444" s="101"/>
      <c r="J444" s="31"/>
      <c r="K444" s="31"/>
      <c r="L444" s="34"/>
      <c r="M444" s="198"/>
      <c r="N444" s="62"/>
      <c r="O444" s="62"/>
      <c r="P444" s="62"/>
      <c r="Q444" s="62"/>
      <c r="R444" s="62"/>
      <c r="S444" s="62"/>
      <c r="T444" s="63"/>
      <c r="AT444" s="13" t="s">
        <v>127</v>
      </c>
      <c r="AU444" s="13" t="s">
        <v>125</v>
      </c>
    </row>
    <row r="445" spans="2:65" s="1" customFormat="1" ht="16.5" customHeight="1">
      <c r="B445" s="30"/>
      <c r="C445" s="199" t="s">
        <v>777</v>
      </c>
      <c r="D445" s="199" t="s">
        <v>311</v>
      </c>
      <c r="E445" s="200" t="s">
        <v>778</v>
      </c>
      <c r="F445" s="201" t="s">
        <v>779</v>
      </c>
      <c r="G445" s="202" t="s">
        <v>189</v>
      </c>
      <c r="H445" s="203">
        <v>1</v>
      </c>
      <c r="I445" s="204"/>
      <c r="J445" s="205">
        <f>ROUND(I445*H445,2)</f>
        <v>0</v>
      </c>
      <c r="K445" s="201" t="s">
        <v>231</v>
      </c>
      <c r="L445" s="206"/>
      <c r="M445" s="207" t="s">
        <v>1</v>
      </c>
      <c r="N445" s="208" t="s">
        <v>42</v>
      </c>
      <c r="O445" s="62"/>
      <c r="P445" s="192">
        <f>O445*H445</f>
        <v>0</v>
      </c>
      <c r="Q445" s="192">
        <v>0.0061</v>
      </c>
      <c r="R445" s="192">
        <f>Q445*H445</f>
        <v>0.0061</v>
      </c>
      <c r="S445" s="192">
        <v>0</v>
      </c>
      <c r="T445" s="193">
        <f>S445*H445</f>
        <v>0</v>
      </c>
      <c r="AR445" s="194" t="s">
        <v>174</v>
      </c>
      <c r="AT445" s="194" t="s">
        <v>311</v>
      </c>
      <c r="AU445" s="194" t="s">
        <v>125</v>
      </c>
      <c r="AY445" s="13" t="s">
        <v>114</v>
      </c>
      <c r="BE445" s="195">
        <f>IF(N445="základní",J445,0)</f>
        <v>0</v>
      </c>
      <c r="BF445" s="195">
        <f>IF(N445="snížená",J445,0)</f>
        <v>0</v>
      </c>
      <c r="BG445" s="195">
        <f>IF(N445="zákl. přenesená",J445,0)</f>
        <v>0</v>
      </c>
      <c r="BH445" s="195">
        <f>IF(N445="sníž. přenesená",J445,0)</f>
        <v>0</v>
      </c>
      <c r="BI445" s="195">
        <f>IF(N445="nulová",J445,0)</f>
        <v>0</v>
      </c>
      <c r="BJ445" s="13" t="s">
        <v>21</v>
      </c>
      <c r="BK445" s="195">
        <f>ROUND(I445*H445,2)</f>
        <v>0</v>
      </c>
      <c r="BL445" s="13" t="s">
        <v>124</v>
      </c>
      <c r="BM445" s="194" t="s">
        <v>780</v>
      </c>
    </row>
    <row r="446" spans="2:47" s="1" customFormat="1" ht="18">
      <c r="B446" s="30"/>
      <c r="C446" s="31"/>
      <c r="D446" s="196" t="s">
        <v>127</v>
      </c>
      <c r="E446" s="31"/>
      <c r="F446" s="197" t="s">
        <v>781</v>
      </c>
      <c r="G446" s="31"/>
      <c r="H446" s="31"/>
      <c r="I446" s="101"/>
      <c r="J446" s="31"/>
      <c r="K446" s="31"/>
      <c r="L446" s="34"/>
      <c r="M446" s="198"/>
      <c r="N446" s="62"/>
      <c r="O446" s="62"/>
      <c r="P446" s="62"/>
      <c r="Q446" s="62"/>
      <c r="R446" s="62"/>
      <c r="S446" s="62"/>
      <c r="T446" s="63"/>
      <c r="AT446" s="13" t="s">
        <v>127</v>
      </c>
      <c r="AU446" s="13" t="s">
        <v>125</v>
      </c>
    </row>
    <row r="447" spans="2:65" s="1" customFormat="1" ht="16.5" customHeight="1">
      <c r="B447" s="30"/>
      <c r="C447" s="199" t="s">
        <v>782</v>
      </c>
      <c r="D447" s="199" t="s">
        <v>311</v>
      </c>
      <c r="E447" s="200" t="s">
        <v>783</v>
      </c>
      <c r="F447" s="201" t="s">
        <v>784</v>
      </c>
      <c r="G447" s="202" t="s">
        <v>785</v>
      </c>
      <c r="H447" s="203">
        <v>1</v>
      </c>
      <c r="I447" s="204"/>
      <c r="J447" s="205">
        <f>ROUND(I447*H447,2)</f>
        <v>0</v>
      </c>
      <c r="K447" s="201" t="s">
        <v>1</v>
      </c>
      <c r="L447" s="206"/>
      <c r="M447" s="207" t="s">
        <v>1</v>
      </c>
      <c r="N447" s="208" t="s">
        <v>42</v>
      </c>
      <c r="O447" s="62"/>
      <c r="P447" s="192">
        <f>O447*H447</f>
        <v>0</v>
      </c>
      <c r="Q447" s="192">
        <v>0.0005</v>
      </c>
      <c r="R447" s="192">
        <f>Q447*H447</f>
        <v>0.0005</v>
      </c>
      <c r="S447" s="192">
        <v>0</v>
      </c>
      <c r="T447" s="193">
        <f>S447*H447</f>
        <v>0</v>
      </c>
      <c r="AR447" s="194" t="s">
        <v>174</v>
      </c>
      <c r="AT447" s="194" t="s">
        <v>311</v>
      </c>
      <c r="AU447" s="194" t="s">
        <v>125</v>
      </c>
      <c r="AY447" s="13" t="s">
        <v>114</v>
      </c>
      <c r="BE447" s="195">
        <f>IF(N447="základní",J447,0)</f>
        <v>0</v>
      </c>
      <c r="BF447" s="195">
        <f>IF(N447="snížená",J447,0)</f>
        <v>0</v>
      </c>
      <c r="BG447" s="195">
        <f>IF(N447="zákl. přenesená",J447,0)</f>
        <v>0</v>
      </c>
      <c r="BH447" s="195">
        <f>IF(N447="sníž. přenesená",J447,0)</f>
        <v>0</v>
      </c>
      <c r="BI447" s="195">
        <f>IF(N447="nulová",J447,0)</f>
        <v>0</v>
      </c>
      <c r="BJ447" s="13" t="s">
        <v>21</v>
      </c>
      <c r="BK447" s="195">
        <f>ROUND(I447*H447,2)</f>
        <v>0</v>
      </c>
      <c r="BL447" s="13" t="s">
        <v>124</v>
      </c>
      <c r="BM447" s="194" t="s">
        <v>786</v>
      </c>
    </row>
    <row r="448" spans="2:47" s="1" customFormat="1" ht="27">
      <c r="B448" s="30"/>
      <c r="C448" s="31"/>
      <c r="D448" s="196" t="s">
        <v>127</v>
      </c>
      <c r="E448" s="31"/>
      <c r="F448" s="197" t="s">
        <v>787</v>
      </c>
      <c r="G448" s="31"/>
      <c r="H448" s="31"/>
      <c r="I448" s="101"/>
      <c r="J448" s="31"/>
      <c r="K448" s="31"/>
      <c r="L448" s="34"/>
      <c r="M448" s="198"/>
      <c r="N448" s="62"/>
      <c r="O448" s="62"/>
      <c r="P448" s="62"/>
      <c r="Q448" s="62"/>
      <c r="R448" s="62"/>
      <c r="S448" s="62"/>
      <c r="T448" s="63"/>
      <c r="AT448" s="13" t="s">
        <v>127</v>
      </c>
      <c r="AU448" s="13" t="s">
        <v>125</v>
      </c>
    </row>
    <row r="449" spans="2:65" s="1" customFormat="1" ht="24" customHeight="1">
      <c r="B449" s="30"/>
      <c r="C449" s="199" t="s">
        <v>788</v>
      </c>
      <c r="D449" s="199" t="s">
        <v>311</v>
      </c>
      <c r="E449" s="200" t="s">
        <v>789</v>
      </c>
      <c r="F449" s="201" t="s">
        <v>790</v>
      </c>
      <c r="G449" s="202" t="s">
        <v>189</v>
      </c>
      <c r="H449" s="203">
        <v>1</v>
      </c>
      <c r="I449" s="204"/>
      <c r="J449" s="205">
        <f>ROUND(I449*H449,2)</f>
        <v>0</v>
      </c>
      <c r="K449" s="201" t="s">
        <v>1</v>
      </c>
      <c r="L449" s="206"/>
      <c r="M449" s="207" t="s">
        <v>1</v>
      </c>
      <c r="N449" s="208" t="s">
        <v>42</v>
      </c>
      <c r="O449" s="62"/>
      <c r="P449" s="192">
        <f>O449*H449</f>
        <v>0</v>
      </c>
      <c r="Q449" s="192">
        <v>0.0021</v>
      </c>
      <c r="R449" s="192">
        <f>Q449*H449</f>
        <v>0.0021</v>
      </c>
      <c r="S449" s="192">
        <v>0</v>
      </c>
      <c r="T449" s="193">
        <f>S449*H449</f>
        <v>0</v>
      </c>
      <c r="AR449" s="194" t="s">
        <v>174</v>
      </c>
      <c r="AT449" s="194" t="s">
        <v>311</v>
      </c>
      <c r="AU449" s="194" t="s">
        <v>125</v>
      </c>
      <c r="AY449" s="13" t="s">
        <v>114</v>
      </c>
      <c r="BE449" s="195">
        <f>IF(N449="základní",J449,0)</f>
        <v>0</v>
      </c>
      <c r="BF449" s="195">
        <f>IF(N449="snížená",J449,0)</f>
        <v>0</v>
      </c>
      <c r="BG449" s="195">
        <f>IF(N449="zákl. přenesená",J449,0)</f>
        <v>0</v>
      </c>
      <c r="BH449" s="195">
        <f>IF(N449="sníž. přenesená",J449,0)</f>
        <v>0</v>
      </c>
      <c r="BI449" s="195">
        <f>IF(N449="nulová",J449,0)</f>
        <v>0</v>
      </c>
      <c r="BJ449" s="13" t="s">
        <v>21</v>
      </c>
      <c r="BK449" s="195">
        <f>ROUND(I449*H449,2)</f>
        <v>0</v>
      </c>
      <c r="BL449" s="13" t="s">
        <v>124</v>
      </c>
      <c r="BM449" s="194" t="s">
        <v>791</v>
      </c>
    </row>
    <row r="450" spans="2:47" s="1" customFormat="1" ht="18">
      <c r="B450" s="30"/>
      <c r="C450" s="31"/>
      <c r="D450" s="196" t="s">
        <v>127</v>
      </c>
      <c r="E450" s="31"/>
      <c r="F450" s="197" t="s">
        <v>792</v>
      </c>
      <c r="G450" s="31"/>
      <c r="H450" s="31"/>
      <c r="I450" s="101"/>
      <c r="J450" s="31"/>
      <c r="K450" s="31"/>
      <c r="L450" s="34"/>
      <c r="M450" s="198"/>
      <c r="N450" s="62"/>
      <c r="O450" s="62"/>
      <c r="P450" s="62"/>
      <c r="Q450" s="62"/>
      <c r="R450" s="62"/>
      <c r="S450" s="62"/>
      <c r="T450" s="63"/>
      <c r="AT450" s="13" t="s">
        <v>127</v>
      </c>
      <c r="AU450" s="13" t="s">
        <v>125</v>
      </c>
    </row>
    <row r="451" spans="2:65" s="1" customFormat="1" ht="16.5" customHeight="1">
      <c r="B451" s="30"/>
      <c r="C451" s="199" t="s">
        <v>793</v>
      </c>
      <c r="D451" s="199" t="s">
        <v>311</v>
      </c>
      <c r="E451" s="200" t="s">
        <v>794</v>
      </c>
      <c r="F451" s="201" t="s">
        <v>795</v>
      </c>
      <c r="G451" s="202" t="s">
        <v>189</v>
      </c>
      <c r="H451" s="203">
        <v>1</v>
      </c>
      <c r="I451" s="204"/>
      <c r="J451" s="205">
        <f>ROUND(I451*H451,2)</f>
        <v>0</v>
      </c>
      <c r="K451" s="201" t="s">
        <v>1</v>
      </c>
      <c r="L451" s="206"/>
      <c r="M451" s="207" t="s">
        <v>1</v>
      </c>
      <c r="N451" s="208" t="s">
        <v>42</v>
      </c>
      <c r="O451" s="62"/>
      <c r="P451" s="192">
        <f>O451*H451</f>
        <v>0</v>
      </c>
      <c r="Q451" s="192">
        <v>0.004</v>
      </c>
      <c r="R451" s="192">
        <f>Q451*H451</f>
        <v>0.004</v>
      </c>
      <c r="S451" s="192">
        <v>0</v>
      </c>
      <c r="T451" s="193">
        <f>S451*H451</f>
        <v>0</v>
      </c>
      <c r="AR451" s="194" t="s">
        <v>174</v>
      </c>
      <c r="AT451" s="194" t="s">
        <v>311</v>
      </c>
      <c r="AU451" s="194" t="s">
        <v>125</v>
      </c>
      <c r="AY451" s="13" t="s">
        <v>114</v>
      </c>
      <c r="BE451" s="195">
        <f>IF(N451="základní",J451,0)</f>
        <v>0</v>
      </c>
      <c r="BF451" s="195">
        <f>IF(N451="snížená",J451,0)</f>
        <v>0</v>
      </c>
      <c r="BG451" s="195">
        <f>IF(N451="zákl. přenesená",J451,0)</f>
        <v>0</v>
      </c>
      <c r="BH451" s="195">
        <f>IF(N451="sníž. přenesená",J451,0)</f>
        <v>0</v>
      </c>
      <c r="BI451" s="195">
        <f>IF(N451="nulová",J451,0)</f>
        <v>0</v>
      </c>
      <c r="BJ451" s="13" t="s">
        <v>21</v>
      </c>
      <c r="BK451" s="195">
        <f>ROUND(I451*H451,2)</f>
        <v>0</v>
      </c>
      <c r="BL451" s="13" t="s">
        <v>124</v>
      </c>
      <c r="BM451" s="194" t="s">
        <v>796</v>
      </c>
    </row>
    <row r="452" spans="2:47" s="1" customFormat="1" ht="18">
      <c r="B452" s="30"/>
      <c r="C452" s="31"/>
      <c r="D452" s="196" t="s">
        <v>127</v>
      </c>
      <c r="E452" s="31"/>
      <c r="F452" s="197" t="s">
        <v>792</v>
      </c>
      <c r="G452" s="31"/>
      <c r="H452" s="31"/>
      <c r="I452" s="101"/>
      <c r="J452" s="31"/>
      <c r="K452" s="31"/>
      <c r="L452" s="34"/>
      <c r="M452" s="198"/>
      <c r="N452" s="62"/>
      <c r="O452" s="62"/>
      <c r="P452" s="62"/>
      <c r="Q452" s="62"/>
      <c r="R452" s="62"/>
      <c r="S452" s="62"/>
      <c r="T452" s="63"/>
      <c r="AT452" s="13" t="s">
        <v>127</v>
      </c>
      <c r="AU452" s="13" t="s">
        <v>125</v>
      </c>
    </row>
    <row r="453" spans="2:65" s="1" customFormat="1" ht="16.5" customHeight="1">
      <c r="B453" s="30"/>
      <c r="C453" s="199" t="s">
        <v>797</v>
      </c>
      <c r="D453" s="199" t="s">
        <v>311</v>
      </c>
      <c r="E453" s="200" t="s">
        <v>798</v>
      </c>
      <c r="F453" s="201" t="s">
        <v>799</v>
      </c>
      <c r="G453" s="202" t="s">
        <v>189</v>
      </c>
      <c r="H453" s="203">
        <v>1</v>
      </c>
      <c r="I453" s="204"/>
      <c r="J453" s="205">
        <f>ROUND(I453*H453,2)</f>
        <v>0</v>
      </c>
      <c r="K453" s="201" t="s">
        <v>1</v>
      </c>
      <c r="L453" s="206"/>
      <c r="M453" s="207" t="s">
        <v>1</v>
      </c>
      <c r="N453" s="208" t="s">
        <v>42</v>
      </c>
      <c r="O453" s="62"/>
      <c r="P453" s="192">
        <f>O453*H453</f>
        <v>0</v>
      </c>
      <c r="Q453" s="192">
        <v>0.004</v>
      </c>
      <c r="R453" s="192">
        <f>Q453*H453</f>
        <v>0.004</v>
      </c>
      <c r="S453" s="192">
        <v>0</v>
      </c>
      <c r="T453" s="193">
        <f>S453*H453</f>
        <v>0</v>
      </c>
      <c r="AR453" s="194" t="s">
        <v>174</v>
      </c>
      <c r="AT453" s="194" t="s">
        <v>311</v>
      </c>
      <c r="AU453" s="194" t="s">
        <v>125</v>
      </c>
      <c r="AY453" s="13" t="s">
        <v>114</v>
      </c>
      <c r="BE453" s="195">
        <f>IF(N453="základní",J453,0)</f>
        <v>0</v>
      </c>
      <c r="BF453" s="195">
        <f>IF(N453="snížená",J453,0)</f>
        <v>0</v>
      </c>
      <c r="BG453" s="195">
        <f>IF(N453="zákl. přenesená",J453,0)</f>
        <v>0</v>
      </c>
      <c r="BH453" s="195">
        <f>IF(N453="sníž. přenesená",J453,0)</f>
        <v>0</v>
      </c>
      <c r="BI453" s="195">
        <f>IF(N453="nulová",J453,0)</f>
        <v>0</v>
      </c>
      <c r="BJ453" s="13" t="s">
        <v>21</v>
      </c>
      <c r="BK453" s="195">
        <f>ROUND(I453*H453,2)</f>
        <v>0</v>
      </c>
      <c r="BL453" s="13" t="s">
        <v>124</v>
      </c>
      <c r="BM453" s="194" t="s">
        <v>800</v>
      </c>
    </row>
    <row r="454" spans="2:47" s="1" customFormat="1" ht="18">
      <c r="B454" s="30"/>
      <c r="C454" s="31"/>
      <c r="D454" s="196" t="s">
        <v>127</v>
      </c>
      <c r="E454" s="31"/>
      <c r="F454" s="197" t="s">
        <v>801</v>
      </c>
      <c r="G454" s="31"/>
      <c r="H454" s="31"/>
      <c r="I454" s="101"/>
      <c r="J454" s="31"/>
      <c r="K454" s="31"/>
      <c r="L454" s="34"/>
      <c r="M454" s="198"/>
      <c r="N454" s="62"/>
      <c r="O454" s="62"/>
      <c r="P454" s="62"/>
      <c r="Q454" s="62"/>
      <c r="R454" s="62"/>
      <c r="S454" s="62"/>
      <c r="T454" s="63"/>
      <c r="AT454" s="13" t="s">
        <v>127</v>
      </c>
      <c r="AU454" s="13" t="s">
        <v>125</v>
      </c>
    </row>
    <row r="455" spans="2:65" s="1" customFormat="1" ht="24" customHeight="1">
      <c r="B455" s="30"/>
      <c r="C455" s="199" t="s">
        <v>802</v>
      </c>
      <c r="D455" s="199" t="s">
        <v>311</v>
      </c>
      <c r="E455" s="200" t="s">
        <v>803</v>
      </c>
      <c r="F455" s="201" t="s">
        <v>804</v>
      </c>
      <c r="G455" s="202" t="s">
        <v>189</v>
      </c>
      <c r="H455" s="203">
        <v>1</v>
      </c>
      <c r="I455" s="204"/>
      <c r="J455" s="205">
        <f>ROUND(I455*H455,2)</f>
        <v>0</v>
      </c>
      <c r="K455" s="201" t="s">
        <v>1</v>
      </c>
      <c r="L455" s="206"/>
      <c r="M455" s="207" t="s">
        <v>1</v>
      </c>
      <c r="N455" s="208" t="s">
        <v>42</v>
      </c>
      <c r="O455" s="62"/>
      <c r="P455" s="192">
        <f>O455*H455</f>
        <v>0</v>
      </c>
      <c r="Q455" s="192">
        <v>0.004</v>
      </c>
      <c r="R455" s="192">
        <f>Q455*H455</f>
        <v>0.004</v>
      </c>
      <c r="S455" s="192">
        <v>0</v>
      </c>
      <c r="T455" s="193">
        <f>S455*H455</f>
        <v>0</v>
      </c>
      <c r="AR455" s="194" t="s">
        <v>174</v>
      </c>
      <c r="AT455" s="194" t="s">
        <v>311</v>
      </c>
      <c r="AU455" s="194" t="s">
        <v>125</v>
      </c>
      <c r="AY455" s="13" t="s">
        <v>114</v>
      </c>
      <c r="BE455" s="195">
        <f>IF(N455="základní",J455,0)</f>
        <v>0</v>
      </c>
      <c r="BF455" s="195">
        <f>IF(N455="snížená",J455,0)</f>
        <v>0</v>
      </c>
      <c r="BG455" s="195">
        <f>IF(N455="zákl. přenesená",J455,0)</f>
        <v>0</v>
      </c>
      <c r="BH455" s="195">
        <f>IF(N455="sníž. přenesená",J455,0)</f>
        <v>0</v>
      </c>
      <c r="BI455" s="195">
        <f>IF(N455="nulová",J455,0)</f>
        <v>0</v>
      </c>
      <c r="BJ455" s="13" t="s">
        <v>21</v>
      </c>
      <c r="BK455" s="195">
        <f>ROUND(I455*H455,2)</f>
        <v>0</v>
      </c>
      <c r="BL455" s="13" t="s">
        <v>124</v>
      </c>
      <c r="BM455" s="194" t="s">
        <v>805</v>
      </c>
    </row>
    <row r="456" spans="2:47" s="1" customFormat="1" ht="18">
      <c r="B456" s="30"/>
      <c r="C456" s="31"/>
      <c r="D456" s="196" t="s">
        <v>127</v>
      </c>
      <c r="E456" s="31"/>
      <c r="F456" s="197" t="s">
        <v>792</v>
      </c>
      <c r="G456" s="31"/>
      <c r="H456" s="31"/>
      <c r="I456" s="101"/>
      <c r="J456" s="31"/>
      <c r="K456" s="31"/>
      <c r="L456" s="34"/>
      <c r="M456" s="198"/>
      <c r="N456" s="62"/>
      <c r="O456" s="62"/>
      <c r="P456" s="62"/>
      <c r="Q456" s="62"/>
      <c r="R456" s="62"/>
      <c r="S456" s="62"/>
      <c r="T456" s="63"/>
      <c r="AT456" s="13" t="s">
        <v>127</v>
      </c>
      <c r="AU456" s="13" t="s">
        <v>125</v>
      </c>
    </row>
    <row r="457" spans="2:65" s="1" customFormat="1" ht="16.5" customHeight="1">
      <c r="B457" s="30"/>
      <c r="C457" s="199" t="s">
        <v>806</v>
      </c>
      <c r="D457" s="199" t="s">
        <v>311</v>
      </c>
      <c r="E457" s="200" t="s">
        <v>807</v>
      </c>
      <c r="F457" s="201" t="s">
        <v>808</v>
      </c>
      <c r="G457" s="202" t="s">
        <v>189</v>
      </c>
      <c r="H457" s="203">
        <v>1</v>
      </c>
      <c r="I457" s="204"/>
      <c r="J457" s="205">
        <f>ROUND(I457*H457,2)</f>
        <v>0</v>
      </c>
      <c r="K457" s="201" t="s">
        <v>1</v>
      </c>
      <c r="L457" s="206"/>
      <c r="M457" s="207" t="s">
        <v>1</v>
      </c>
      <c r="N457" s="208" t="s">
        <v>42</v>
      </c>
      <c r="O457" s="62"/>
      <c r="P457" s="192">
        <f>O457*H457</f>
        <v>0</v>
      </c>
      <c r="Q457" s="192">
        <v>0.0014</v>
      </c>
      <c r="R457" s="192">
        <f>Q457*H457</f>
        <v>0.0014</v>
      </c>
      <c r="S457" s="192">
        <v>0</v>
      </c>
      <c r="T457" s="193">
        <f>S457*H457</f>
        <v>0</v>
      </c>
      <c r="AR457" s="194" t="s">
        <v>174</v>
      </c>
      <c r="AT457" s="194" t="s">
        <v>311</v>
      </c>
      <c r="AU457" s="194" t="s">
        <v>125</v>
      </c>
      <c r="AY457" s="13" t="s">
        <v>114</v>
      </c>
      <c r="BE457" s="195">
        <f>IF(N457="základní",J457,0)</f>
        <v>0</v>
      </c>
      <c r="BF457" s="195">
        <f>IF(N457="snížená",J457,0)</f>
        <v>0</v>
      </c>
      <c r="BG457" s="195">
        <f>IF(N457="zákl. přenesená",J457,0)</f>
        <v>0</v>
      </c>
      <c r="BH457" s="195">
        <f>IF(N457="sníž. přenesená",J457,0)</f>
        <v>0</v>
      </c>
      <c r="BI457" s="195">
        <f>IF(N457="nulová",J457,0)</f>
        <v>0</v>
      </c>
      <c r="BJ457" s="13" t="s">
        <v>21</v>
      </c>
      <c r="BK457" s="195">
        <f>ROUND(I457*H457,2)</f>
        <v>0</v>
      </c>
      <c r="BL457" s="13" t="s">
        <v>124</v>
      </c>
      <c r="BM457" s="194" t="s">
        <v>809</v>
      </c>
    </row>
    <row r="458" spans="2:47" s="1" customFormat="1" ht="18">
      <c r="B458" s="30"/>
      <c r="C458" s="31"/>
      <c r="D458" s="196" t="s">
        <v>127</v>
      </c>
      <c r="E458" s="31"/>
      <c r="F458" s="197" t="s">
        <v>792</v>
      </c>
      <c r="G458" s="31"/>
      <c r="H458" s="31"/>
      <c r="I458" s="101"/>
      <c r="J458" s="31"/>
      <c r="K458" s="31"/>
      <c r="L458" s="34"/>
      <c r="M458" s="198"/>
      <c r="N458" s="62"/>
      <c r="O458" s="62"/>
      <c r="P458" s="62"/>
      <c r="Q458" s="62"/>
      <c r="R458" s="62"/>
      <c r="S458" s="62"/>
      <c r="T458" s="63"/>
      <c r="AT458" s="13" t="s">
        <v>127</v>
      </c>
      <c r="AU458" s="13" t="s">
        <v>125</v>
      </c>
    </row>
    <row r="459" spans="2:65" s="1" customFormat="1" ht="16.5" customHeight="1">
      <c r="B459" s="30"/>
      <c r="C459" s="199" t="s">
        <v>810</v>
      </c>
      <c r="D459" s="199" t="s">
        <v>311</v>
      </c>
      <c r="E459" s="200" t="s">
        <v>811</v>
      </c>
      <c r="F459" s="201" t="s">
        <v>812</v>
      </c>
      <c r="G459" s="202" t="s">
        <v>189</v>
      </c>
      <c r="H459" s="203">
        <v>1</v>
      </c>
      <c r="I459" s="204"/>
      <c r="J459" s="205">
        <f>ROUND(I459*H459,2)</f>
        <v>0</v>
      </c>
      <c r="K459" s="201" t="s">
        <v>1</v>
      </c>
      <c r="L459" s="206"/>
      <c r="M459" s="207" t="s">
        <v>1</v>
      </c>
      <c r="N459" s="208" t="s">
        <v>42</v>
      </c>
      <c r="O459" s="62"/>
      <c r="P459" s="192">
        <f>O459*H459</f>
        <v>0</v>
      </c>
      <c r="Q459" s="192">
        <v>0.002</v>
      </c>
      <c r="R459" s="192">
        <f>Q459*H459</f>
        <v>0.002</v>
      </c>
      <c r="S459" s="192">
        <v>0</v>
      </c>
      <c r="T459" s="193">
        <f>S459*H459</f>
        <v>0</v>
      </c>
      <c r="AR459" s="194" t="s">
        <v>174</v>
      </c>
      <c r="AT459" s="194" t="s">
        <v>311</v>
      </c>
      <c r="AU459" s="194" t="s">
        <v>125</v>
      </c>
      <c r="AY459" s="13" t="s">
        <v>114</v>
      </c>
      <c r="BE459" s="195">
        <f>IF(N459="základní",J459,0)</f>
        <v>0</v>
      </c>
      <c r="BF459" s="195">
        <f>IF(N459="snížená",J459,0)</f>
        <v>0</v>
      </c>
      <c r="BG459" s="195">
        <f>IF(N459="zákl. přenesená",J459,0)</f>
        <v>0</v>
      </c>
      <c r="BH459" s="195">
        <f>IF(N459="sníž. přenesená",J459,0)</f>
        <v>0</v>
      </c>
      <c r="BI459" s="195">
        <f>IF(N459="nulová",J459,0)</f>
        <v>0</v>
      </c>
      <c r="BJ459" s="13" t="s">
        <v>21</v>
      </c>
      <c r="BK459" s="195">
        <f>ROUND(I459*H459,2)</f>
        <v>0</v>
      </c>
      <c r="BL459" s="13" t="s">
        <v>124</v>
      </c>
      <c r="BM459" s="194" t="s">
        <v>813</v>
      </c>
    </row>
    <row r="460" spans="2:47" s="1" customFormat="1" ht="18">
      <c r="B460" s="30"/>
      <c r="C460" s="31"/>
      <c r="D460" s="196" t="s">
        <v>127</v>
      </c>
      <c r="E460" s="31"/>
      <c r="F460" s="197" t="s">
        <v>792</v>
      </c>
      <c r="G460" s="31"/>
      <c r="H460" s="31"/>
      <c r="I460" s="101"/>
      <c r="J460" s="31"/>
      <c r="K460" s="31"/>
      <c r="L460" s="34"/>
      <c r="M460" s="198"/>
      <c r="N460" s="62"/>
      <c r="O460" s="62"/>
      <c r="P460" s="62"/>
      <c r="Q460" s="62"/>
      <c r="R460" s="62"/>
      <c r="S460" s="62"/>
      <c r="T460" s="63"/>
      <c r="AT460" s="13" t="s">
        <v>127</v>
      </c>
      <c r="AU460" s="13" t="s">
        <v>125</v>
      </c>
    </row>
    <row r="461" spans="2:65" s="1" customFormat="1" ht="16.5" customHeight="1">
      <c r="B461" s="30"/>
      <c r="C461" s="199" t="s">
        <v>814</v>
      </c>
      <c r="D461" s="199" t="s">
        <v>311</v>
      </c>
      <c r="E461" s="200" t="s">
        <v>815</v>
      </c>
      <c r="F461" s="201" t="s">
        <v>816</v>
      </c>
      <c r="G461" s="202" t="s">
        <v>189</v>
      </c>
      <c r="H461" s="203">
        <v>1</v>
      </c>
      <c r="I461" s="204"/>
      <c r="J461" s="205">
        <f>ROUND(I461*H461,2)</f>
        <v>0</v>
      </c>
      <c r="K461" s="201" t="s">
        <v>1</v>
      </c>
      <c r="L461" s="206"/>
      <c r="M461" s="207" t="s">
        <v>1</v>
      </c>
      <c r="N461" s="208" t="s">
        <v>42</v>
      </c>
      <c r="O461" s="62"/>
      <c r="P461" s="192">
        <f>O461*H461</f>
        <v>0</v>
      </c>
      <c r="Q461" s="192">
        <v>0.0031</v>
      </c>
      <c r="R461" s="192">
        <f>Q461*H461</f>
        <v>0.0031</v>
      </c>
      <c r="S461" s="192">
        <v>0</v>
      </c>
      <c r="T461" s="193">
        <f>S461*H461</f>
        <v>0</v>
      </c>
      <c r="AR461" s="194" t="s">
        <v>174</v>
      </c>
      <c r="AT461" s="194" t="s">
        <v>311</v>
      </c>
      <c r="AU461" s="194" t="s">
        <v>125</v>
      </c>
      <c r="AY461" s="13" t="s">
        <v>114</v>
      </c>
      <c r="BE461" s="195">
        <f>IF(N461="základní",J461,0)</f>
        <v>0</v>
      </c>
      <c r="BF461" s="195">
        <f>IF(N461="snížená",J461,0)</f>
        <v>0</v>
      </c>
      <c r="BG461" s="195">
        <f>IF(N461="zákl. přenesená",J461,0)</f>
        <v>0</v>
      </c>
      <c r="BH461" s="195">
        <f>IF(N461="sníž. přenesená",J461,0)</f>
        <v>0</v>
      </c>
      <c r="BI461" s="195">
        <f>IF(N461="nulová",J461,0)</f>
        <v>0</v>
      </c>
      <c r="BJ461" s="13" t="s">
        <v>21</v>
      </c>
      <c r="BK461" s="195">
        <f>ROUND(I461*H461,2)</f>
        <v>0</v>
      </c>
      <c r="BL461" s="13" t="s">
        <v>124</v>
      </c>
      <c r="BM461" s="194" t="s">
        <v>817</v>
      </c>
    </row>
    <row r="462" spans="2:47" s="1" customFormat="1" ht="18">
      <c r="B462" s="30"/>
      <c r="C462" s="31"/>
      <c r="D462" s="196" t="s">
        <v>127</v>
      </c>
      <c r="E462" s="31"/>
      <c r="F462" s="197" t="s">
        <v>792</v>
      </c>
      <c r="G462" s="31"/>
      <c r="H462" s="31"/>
      <c r="I462" s="101"/>
      <c r="J462" s="31"/>
      <c r="K462" s="31"/>
      <c r="L462" s="34"/>
      <c r="M462" s="198"/>
      <c r="N462" s="62"/>
      <c r="O462" s="62"/>
      <c r="P462" s="62"/>
      <c r="Q462" s="62"/>
      <c r="R462" s="62"/>
      <c r="S462" s="62"/>
      <c r="T462" s="63"/>
      <c r="AT462" s="13" t="s">
        <v>127</v>
      </c>
      <c r="AU462" s="13" t="s">
        <v>125</v>
      </c>
    </row>
    <row r="463" spans="2:65" s="1" customFormat="1" ht="16.5" customHeight="1">
      <c r="B463" s="30"/>
      <c r="C463" s="199" t="s">
        <v>818</v>
      </c>
      <c r="D463" s="199" t="s">
        <v>311</v>
      </c>
      <c r="E463" s="200" t="s">
        <v>819</v>
      </c>
      <c r="F463" s="201" t="s">
        <v>820</v>
      </c>
      <c r="G463" s="202" t="s">
        <v>189</v>
      </c>
      <c r="H463" s="203">
        <v>1</v>
      </c>
      <c r="I463" s="204"/>
      <c r="J463" s="205">
        <f>ROUND(I463*H463,2)</f>
        <v>0</v>
      </c>
      <c r="K463" s="201" t="s">
        <v>1</v>
      </c>
      <c r="L463" s="206"/>
      <c r="M463" s="207" t="s">
        <v>1</v>
      </c>
      <c r="N463" s="208" t="s">
        <v>42</v>
      </c>
      <c r="O463" s="62"/>
      <c r="P463" s="192">
        <f>O463*H463</f>
        <v>0</v>
      </c>
      <c r="Q463" s="192">
        <v>0.0031</v>
      </c>
      <c r="R463" s="192">
        <f>Q463*H463</f>
        <v>0.0031</v>
      </c>
      <c r="S463" s="192">
        <v>0</v>
      </c>
      <c r="T463" s="193">
        <f>S463*H463</f>
        <v>0</v>
      </c>
      <c r="AR463" s="194" t="s">
        <v>174</v>
      </c>
      <c r="AT463" s="194" t="s">
        <v>311</v>
      </c>
      <c r="AU463" s="194" t="s">
        <v>125</v>
      </c>
      <c r="AY463" s="13" t="s">
        <v>114</v>
      </c>
      <c r="BE463" s="195">
        <f>IF(N463="základní",J463,0)</f>
        <v>0</v>
      </c>
      <c r="BF463" s="195">
        <f>IF(N463="snížená",J463,0)</f>
        <v>0</v>
      </c>
      <c r="BG463" s="195">
        <f>IF(N463="zákl. přenesená",J463,0)</f>
        <v>0</v>
      </c>
      <c r="BH463" s="195">
        <f>IF(N463="sníž. přenesená",J463,0)</f>
        <v>0</v>
      </c>
      <c r="BI463" s="195">
        <f>IF(N463="nulová",J463,0)</f>
        <v>0</v>
      </c>
      <c r="BJ463" s="13" t="s">
        <v>21</v>
      </c>
      <c r="BK463" s="195">
        <f>ROUND(I463*H463,2)</f>
        <v>0</v>
      </c>
      <c r="BL463" s="13" t="s">
        <v>124</v>
      </c>
      <c r="BM463" s="194" t="s">
        <v>821</v>
      </c>
    </row>
    <row r="464" spans="2:47" s="1" customFormat="1" ht="18">
      <c r="B464" s="30"/>
      <c r="C464" s="31"/>
      <c r="D464" s="196" t="s">
        <v>127</v>
      </c>
      <c r="E464" s="31"/>
      <c r="F464" s="197" t="s">
        <v>792</v>
      </c>
      <c r="G464" s="31"/>
      <c r="H464" s="31"/>
      <c r="I464" s="101"/>
      <c r="J464" s="31"/>
      <c r="K464" s="31"/>
      <c r="L464" s="34"/>
      <c r="M464" s="198"/>
      <c r="N464" s="62"/>
      <c r="O464" s="62"/>
      <c r="P464" s="62"/>
      <c r="Q464" s="62"/>
      <c r="R464" s="62"/>
      <c r="S464" s="62"/>
      <c r="T464" s="63"/>
      <c r="AT464" s="13" t="s">
        <v>127</v>
      </c>
      <c r="AU464" s="13" t="s">
        <v>125</v>
      </c>
    </row>
    <row r="465" spans="2:65" s="1" customFormat="1" ht="16.5" customHeight="1">
      <c r="B465" s="30"/>
      <c r="C465" s="199" t="s">
        <v>822</v>
      </c>
      <c r="D465" s="199" t="s">
        <v>311</v>
      </c>
      <c r="E465" s="200" t="s">
        <v>823</v>
      </c>
      <c r="F465" s="201" t="s">
        <v>824</v>
      </c>
      <c r="G465" s="202" t="s">
        <v>189</v>
      </c>
      <c r="H465" s="203">
        <v>1</v>
      </c>
      <c r="I465" s="204"/>
      <c r="J465" s="205">
        <f>ROUND(I465*H465,2)</f>
        <v>0</v>
      </c>
      <c r="K465" s="201" t="s">
        <v>1</v>
      </c>
      <c r="L465" s="206"/>
      <c r="M465" s="207" t="s">
        <v>1</v>
      </c>
      <c r="N465" s="208" t="s">
        <v>42</v>
      </c>
      <c r="O465" s="62"/>
      <c r="P465" s="192">
        <f>O465*H465</f>
        <v>0</v>
      </c>
      <c r="Q465" s="192">
        <v>0.0031</v>
      </c>
      <c r="R465" s="192">
        <f>Q465*H465</f>
        <v>0.0031</v>
      </c>
      <c r="S465" s="192">
        <v>0</v>
      </c>
      <c r="T465" s="193">
        <f>S465*H465</f>
        <v>0</v>
      </c>
      <c r="AR465" s="194" t="s">
        <v>174</v>
      </c>
      <c r="AT465" s="194" t="s">
        <v>311</v>
      </c>
      <c r="AU465" s="194" t="s">
        <v>125</v>
      </c>
      <c r="AY465" s="13" t="s">
        <v>114</v>
      </c>
      <c r="BE465" s="195">
        <f>IF(N465="základní",J465,0)</f>
        <v>0</v>
      </c>
      <c r="BF465" s="195">
        <f>IF(N465="snížená",J465,0)</f>
        <v>0</v>
      </c>
      <c r="BG465" s="195">
        <f>IF(N465="zákl. přenesená",J465,0)</f>
        <v>0</v>
      </c>
      <c r="BH465" s="195">
        <f>IF(N465="sníž. přenesená",J465,0)</f>
        <v>0</v>
      </c>
      <c r="BI465" s="195">
        <f>IF(N465="nulová",J465,0)</f>
        <v>0</v>
      </c>
      <c r="BJ465" s="13" t="s">
        <v>21</v>
      </c>
      <c r="BK465" s="195">
        <f>ROUND(I465*H465,2)</f>
        <v>0</v>
      </c>
      <c r="BL465" s="13" t="s">
        <v>124</v>
      </c>
      <c r="BM465" s="194" t="s">
        <v>825</v>
      </c>
    </row>
    <row r="466" spans="2:47" s="1" customFormat="1" ht="18">
      <c r="B466" s="30"/>
      <c r="C466" s="31"/>
      <c r="D466" s="196" t="s">
        <v>127</v>
      </c>
      <c r="E466" s="31"/>
      <c r="F466" s="197" t="s">
        <v>792</v>
      </c>
      <c r="G466" s="31"/>
      <c r="H466" s="31"/>
      <c r="I466" s="101"/>
      <c r="J466" s="31"/>
      <c r="K466" s="31"/>
      <c r="L466" s="34"/>
      <c r="M466" s="198"/>
      <c r="N466" s="62"/>
      <c r="O466" s="62"/>
      <c r="P466" s="62"/>
      <c r="Q466" s="62"/>
      <c r="R466" s="62"/>
      <c r="S466" s="62"/>
      <c r="T466" s="63"/>
      <c r="AT466" s="13" t="s">
        <v>127</v>
      </c>
      <c r="AU466" s="13" t="s">
        <v>125</v>
      </c>
    </row>
    <row r="467" spans="2:65" s="1" customFormat="1" ht="16.5" customHeight="1">
      <c r="B467" s="30"/>
      <c r="C467" s="199" t="s">
        <v>826</v>
      </c>
      <c r="D467" s="199" t="s">
        <v>311</v>
      </c>
      <c r="E467" s="200" t="s">
        <v>827</v>
      </c>
      <c r="F467" s="201" t="s">
        <v>828</v>
      </c>
      <c r="G467" s="202" t="s">
        <v>189</v>
      </c>
      <c r="H467" s="203">
        <v>1</v>
      </c>
      <c r="I467" s="204"/>
      <c r="J467" s="205">
        <f>ROUND(I467*H467,2)</f>
        <v>0</v>
      </c>
      <c r="K467" s="201" t="s">
        <v>1</v>
      </c>
      <c r="L467" s="206"/>
      <c r="M467" s="207" t="s">
        <v>1</v>
      </c>
      <c r="N467" s="208" t="s">
        <v>42</v>
      </c>
      <c r="O467" s="62"/>
      <c r="P467" s="192">
        <f>O467*H467</f>
        <v>0</v>
      </c>
      <c r="Q467" s="192">
        <v>0.003</v>
      </c>
      <c r="R467" s="192">
        <f>Q467*H467</f>
        <v>0.003</v>
      </c>
      <c r="S467" s="192">
        <v>0</v>
      </c>
      <c r="T467" s="193">
        <f>S467*H467</f>
        <v>0</v>
      </c>
      <c r="AR467" s="194" t="s">
        <v>174</v>
      </c>
      <c r="AT467" s="194" t="s">
        <v>311</v>
      </c>
      <c r="AU467" s="194" t="s">
        <v>125</v>
      </c>
      <c r="AY467" s="13" t="s">
        <v>114</v>
      </c>
      <c r="BE467" s="195">
        <f>IF(N467="základní",J467,0)</f>
        <v>0</v>
      </c>
      <c r="BF467" s="195">
        <f>IF(N467="snížená",J467,0)</f>
        <v>0</v>
      </c>
      <c r="BG467" s="195">
        <f>IF(N467="zákl. přenesená",J467,0)</f>
        <v>0</v>
      </c>
      <c r="BH467" s="195">
        <f>IF(N467="sníž. přenesená",J467,0)</f>
        <v>0</v>
      </c>
      <c r="BI467" s="195">
        <f>IF(N467="nulová",J467,0)</f>
        <v>0</v>
      </c>
      <c r="BJ467" s="13" t="s">
        <v>21</v>
      </c>
      <c r="BK467" s="195">
        <f>ROUND(I467*H467,2)</f>
        <v>0</v>
      </c>
      <c r="BL467" s="13" t="s">
        <v>124</v>
      </c>
      <c r="BM467" s="194" t="s">
        <v>829</v>
      </c>
    </row>
    <row r="468" spans="2:47" s="1" customFormat="1" ht="18">
      <c r="B468" s="30"/>
      <c r="C468" s="31"/>
      <c r="D468" s="196" t="s">
        <v>127</v>
      </c>
      <c r="E468" s="31"/>
      <c r="F468" s="197" t="s">
        <v>792</v>
      </c>
      <c r="G468" s="31"/>
      <c r="H468" s="31"/>
      <c r="I468" s="101"/>
      <c r="J468" s="31"/>
      <c r="K468" s="31"/>
      <c r="L468" s="34"/>
      <c r="M468" s="198"/>
      <c r="N468" s="62"/>
      <c r="O468" s="62"/>
      <c r="P468" s="62"/>
      <c r="Q468" s="62"/>
      <c r="R468" s="62"/>
      <c r="S468" s="62"/>
      <c r="T468" s="63"/>
      <c r="AT468" s="13" t="s">
        <v>127</v>
      </c>
      <c r="AU468" s="13" t="s">
        <v>125</v>
      </c>
    </row>
    <row r="469" spans="2:65" s="1" customFormat="1" ht="16.5" customHeight="1">
      <c r="B469" s="30"/>
      <c r="C469" s="199" t="s">
        <v>830</v>
      </c>
      <c r="D469" s="199" t="s">
        <v>311</v>
      </c>
      <c r="E469" s="200" t="s">
        <v>831</v>
      </c>
      <c r="F469" s="201" t="s">
        <v>832</v>
      </c>
      <c r="G469" s="202" t="s">
        <v>189</v>
      </c>
      <c r="H469" s="203">
        <v>1</v>
      </c>
      <c r="I469" s="204"/>
      <c r="J469" s="205">
        <f>ROUND(I469*H469,2)</f>
        <v>0</v>
      </c>
      <c r="K469" s="201" t="s">
        <v>1</v>
      </c>
      <c r="L469" s="206"/>
      <c r="M469" s="207" t="s">
        <v>1</v>
      </c>
      <c r="N469" s="208" t="s">
        <v>42</v>
      </c>
      <c r="O469" s="62"/>
      <c r="P469" s="192">
        <f>O469*H469</f>
        <v>0</v>
      </c>
      <c r="Q469" s="192">
        <v>0.006</v>
      </c>
      <c r="R469" s="192">
        <f>Q469*H469</f>
        <v>0.006</v>
      </c>
      <c r="S469" s="192">
        <v>0</v>
      </c>
      <c r="T469" s="193">
        <f>S469*H469</f>
        <v>0</v>
      </c>
      <c r="AR469" s="194" t="s">
        <v>174</v>
      </c>
      <c r="AT469" s="194" t="s">
        <v>311</v>
      </c>
      <c r="AU469" s="194" t="s">
        <v>125</v>
      </c>
      <c r="AY469" s="13" t="s">
        <v>114</v>
      </c>
      <c r="BE469" s="195">
        <f>IF(N469="základní",J469,0)</f>
        <v>0</v>
      </c>
      <c r="BF469" s="195">
        <f>IF(N469="snížená",J469,0)</f>
        <v>0</v>
      </c>
      <c r="BG469" s="195">
        <f>IF(N469="zákl. přenesená",J469,0)</f>
        <v>0</v>
      </c>
      <c r="BH469" s="195">
        <f>IF(N469="sníž. přenesená",J469,0)</f>
        <v>0</v>
      </c>
      <c r="BI469" s="195">
        <f>IF(N469="nulová",J469,0)</f>
        <v>0</v>
      </c>
      <c r="BJ469" s="13" t="s">
        <v>21</v>
      </c>
      <c r="BK469" s="195">
        <f>ROUND(I469*H469,2)</f>
        <v>0</v>
      </c>
      <c r="BL469" s="13" t="s">
        <v>124</v>
      </c>
      <c r="BM469" s="194" t="s">
        <v>833</v>
      </c>
    </row>
    <row r="470" spans="2:47" s="1" customFormat="1" ht="18">
      <c r="B470" s="30"/>
      <c r="C470" s="31"/>
      <c r="D470" s="196" t="s">
        <v>127</v>
      </c>
      <c r="E470" s="31"/>
      <c r="F470" s="197" t="s">
        <v>792</v>
      </c>
      <c r="G470" s="31"/>
      <c r="H470" s="31"/>
      <c r="I470" s="101"/>
      <c r="J470" s="31"/>
      <c r="K470" s="31"/>
      <c r="L470" s="34"/>
      <c r="M470" s="198"/>
      <c r="N470" s="62"/>
      <c r="O470" s="62"/>
      <c r="P470" s="62"/>
      <c r="Q470" s="62"/>
      <c r="R470" s="62"/>
      <c r="S470" s="62"/>
      <c r="T470" s="63"/>
      <c r="AT470" s="13" t="s">
        <v>127</v>
      </c>
      <c r="AU470" s="13" t="s">
        <v>125</v>
      </c>
    </row>
    <row r="471" spans="2:65" s="1" customFormat="1" ht="16.5" customHeight="1">
      <c r="B471" s="30"/>
      <c r="C471" s="199" t="s">
        <v>834</v>
      </c>
      <c r="D471" s="199" t="s">
        <v>311</v>
      </c>
      <c r="E471" s="200" t="s">
        <v>835</v>
      </c>
      <c r="F471" s="201" t="s">
        <v>836</v>
      </c>
      <c r="G471" s="202" t="s">
        <v>189</v>
      </c>
      <c r="H471" s="203">
        <v>1</v>
      </c>
      <c r="I471" s="204"/>
      <c r="J471" s="205">
        <f>ROUND(I471*H471,2)</f>
        <v>0</v>
      </c>
      <c r="K471" s="201" t="s">
        <v>1</v>
      </c>
      <c r="L471" s="206"/>
      <c r="M471" s="207" t="s">
        <v>1</v>
      </c>
      <c r="N471" s="208" t="s">
        <v>42</v>
      </c>
      <c r="O471" s="62"/>
      <c r="P471" s="192">
        <f>O471*H471</f>
        <v>0</v>
      </c>
      <c r="Q471" s="192">
        <v>0.004</v>
      </c>
      <c r="R471" s="192">
        <f>Q471*H471</f>
        <v>0.004</v>
      </c>
      <c r="S471" s="192">
        <v>0</v>
      </c>
      <c r="T471" s="193">
        <f>S471*H471</f>
        <v>0</v>
      </c>
      <c r="AR471" s="194" t="s">
        <v>174</v>
      </c>
      <c r="AT471" s="194" t="s">
        <v>311</v>
      </c>
      <c r="AU471" s="194" t="s">
        <v>125</v>
      </c>
      <c r="AY471" s="13" t="s">
        <v>114</v>
      </c>
      <c r="BE471" s="195">
        <f>IF(N471="základní",J471,0)</f>
        <v>0</v>
      </c>
      <c r="BF471" s="195">
        <f>IF(N471="snížená",J471,0)</f>
        <v>0</v>
      </c>
      <c r="BG471" s="195">
        <f>IF(N471="zákl. přenesená",J471,0)</f>
        <v>0</v>
      </c>
      <c r="BH471" s="195">
        <f>IF(N471="sníž. přenesená",J471,0)</f>
        <v>0</v>
      </c>
      <c r="BI471" s="195">
        <f>IF(N471="nulová",J471,0)</f>
        <v>0</v>
      </c>
      <c r="BJ471" s="13" t="s">
        <v>21</v>
      </c>
      <c r="BK471" s="195">
        <f>ROUND(I471*H471,2)</f>
        <v>0</v>
      </c>
      <c r="BL471" s="13" t="s">
        <v>124</v>
      </c>
      <c r="BM471" s="194" t="s">
        <v>837</v>
      </c>
    </row>
    <row r="472" spans="2:47" s="1" customFormat="1" ht="18">
      <c r="B472" s="30"/>
      <c r="C472" s="31"/>
      <c r="D472" s="196" t="s">
        <v>127</v>
      </c>
      <c r="E472" s="31"/>
      <c r="F472" s="197" t="s">
        <v>792</v>
      </c>
      <c r="G472" s="31"/>
      <c r="H472" s="31"/>
      <c r="I472" s="101"/>
      <c r="J472" s="31"/>
      <c r="K472" s="31"/>
      <c r="L472" s="34"/>
      <c r="M472" s="198"/>
      <c r="N472" s="62"/>
      <c r="O472" s="62"/>
      <c r="P472" s="62"/>
      <c r="Q472" s="62"/>
      <c r="R472" s="62"/>
      <c r="S472" s="62"/>
      <c r="T472" s="63"/>
      <c r="AT472" s="13" t="s">
        <v>127</v>
      </c>
      <c r="AU472" s="13" t="s">
        <v>125</v>
      </c>
    </row>
    <row r="473" spans="2:65" s="1" customFormat="1" ht="16.5" customHeight="1">
      <c r="B473" s="30"/>
      <c r="C473" s="199" t="s">
        <v>838</v>
      </c>
      <c r="D473" s="199" t="s">
        <v>311</v>
      </c>
      <c r="E473" s="200" t="s">
        <v>839</v>
      </c>
      <c r="F473" s="201" t="s">
        <v>840</v>
      </c>
      <c r="G473" s="202" t="s">
        <v>189</v>
      </c>
      <c r="H473" s="203">
        <v>1</v>
      </c>
      <c r="I473" s="204"/>
      <c r="J473" s="205">
        <f>ROUND(I473*H473,2)</f>
        <v>0</v>
      </c>
      <c r="K473" s="201" t="s">
        <v>1</v>
      </c>
      <c r="L473" s="206"/>
      <c r="M473" s="207" t="s">
        <v>1</v>
      </c>
      <c r="N473" s="208" t="s">
        <v>42</v>
      </c>
      <c r="O473" s="62"/>
      <c r="P473" s="192">
        <f>O473*H473</f>
        <v>0</v>
      </c>
      <c r="Q473" s="192">
        <v>0.004</v>
      </c>
      <c r="R473" s="192">
        <f>Q473*H473</f>
        <v>0.004</v>
      </c>
      <c r="S473" s="192">
        <v>0</v>
      </c>
      <c r="T473" s="193">
        <f>S473*H473</f>
        <v>0</v>
      </c>
      <c r="AR473" s="194" t="s">
        <v>174</v>
      </c>
      <c r="AT473" s="194" t="s">
        <v>311</v>
      </c>
      <c r="AU473" s="194" t="s">
        <v>125</v>
      </c>
      <c r="AY473" s="13" t="s">
        <v>114</v>
      </c>
      <c r="BE473" s="195">
        <f>IF(N473="základní",J473,0)</f>
        <v>0</v>
      </c>
      <c r="BF473" s="195">
        <f>IF(N473="snížená",J473,0)</f>
        <v>0</v>
      </c>
      <c r="BG473" s="195">
        <f>IF(N473="zákl. přenesená",J473,0)</f>
        <v>0</v>
      </c>
      <c r="BH473" s="195">
        <f>IF(N473="sníž. přenesená",J473,0)</f>
        <v>0</v>
      </c>
      <c r="BI473" s="195">
        <f>IF(N473="nulová",J473,0)</f>
        <v>0</v>
      </c>
      <c r="BJ473" s="13" t="s">
        <v>21</v>
      </c>
      <c r="BK473" s="195">
        <f>ROUND(I473*H473,2)</f>
        <v>0</v>
      </c>
      <c r="BL473" s="13" t="s">
        <v>124</v>
      </c>
      <c r="BM473" s="194" t="s">
        <v>841</v>
      </c>
    </row>
    <row r="474" spans="2:47" s="1" customFormat="1" ht="18">
      <c r="B474" s="30"/>
      <c r="C474" s="31"/>
      <c r="D474" s="196" t="s">
        <v>127</v>
      </c>
      <c r="E474" s="31"/>
      <c r="F474" s="197" t="s">
        <v>792</v>
      </c>
      <c r="G474" s="31"/>
      <c r="H474" s="31"/>
      <c r="I474" s="101"/>
      <c r="J474" s="31"/>
      <c r="K474" s="31"/>
      <c r="L474" s="34"/>
      <c r="M474" s="198"/>
      <c r="N474" s="62"/>
      <c r="O474" s="62"/>
      <c r="P474" s="62"/>
      <c r="Q474" s="62"/>
      <c r="R474" s="62"/>
      <c r="S474" s="62"/>
      <c r="T474" s="63"/>
      <c r="AT474" s="13" t="s">
        <v>127</v>
      </c>
      <c r="AU474" s="13" t="s">
        <v>125</v>
      </c>
    </row>
    <row r="475" spans="2:65" s="1" customFormat="1" ht="16.5" customHeight="1">
      <c r="B475" s="30"/>
      <c r="C475" s="199" t="s">
        <v>842</v>
      </c>
      <c r="D475" s="199" t="s">
        <v>311</v>
      </c>
      <c r="E475" s="200" t="s">
        <v>843</v>
      </c>
      <c r="F475" s="201" t="s">
        <v>844</v>
      </c>
      <c r="G475" s="202" t="s">
        <v>189</v>
      </c>
      <c r="H475" s="203">
        <v>1</v>
      </c>
      <c r="I475" s="204"/>
      <c r="J475" s="205">
        <f>ROUND(I475*H475,2)</f>
        <v>0</v>
      </c>
      <c r="K475" s="201" t="s">
        <v>1</v>
      </c>
      <c r="L475" s="206"/>
      <c r="M475" s="207" t="s">
        <v>1</v>
      </c>
      <c r="N475" s="208" t="s">
        <v>42</v>
      </c>
      <c r="O475" s="62"/>
      <c r="P475" s="192">
        <f>O475*H475</f>
        <v>0</v>
      </c>
      <c r="Q475" s="192">
        <v>0.004</v>
      </c>
      <c r="R475" s="192">
        <f>Q475*H475</f>
        <v>0.004</v>
      </c>
      <c r="S475" s="192">
        <v>0</v>
      </c>
      <c r="T475" s="193">
        <f>S475*H475</f>
        <v>0</v>
      </c>
      <c r="AR475" s="194" t="s">
        <v>174</v>
      </c>
      <c r="AT475" s="194" t="s">
        <v>311</v>
      </c>
      <c r="AU475" s="194" t="s">
        <v>125</v>
      </c>
      <c r="AY475" s="13" t="s">
        <v>114</v>
      </c>
      <c r="BE475" s="195">
        <f>IF(N475="základní",J475,0)</f>
        <v>0</v>
      </c>
      <c r="BF475" s="195">
        <f>IF(N475="snížená",J475,0)</f>
        <v>0</v>
      </c>
      <c r="BG475" s="195">
        <f>IF(N475="zákl. přenesená",J475,0)</f>
        <v>0</v>
      </c>
      <c r="BH475" s="195">
        <f>IF(N475="sníž. přenesená",J475,0)</f>
        <v>0</v>
      </c>
      <c r="BI475" s="195">
        <f>IF(N475="nulová",J475,0)</f>
        <v>0</v>
      </c>
      <c r="BJ475" s="13" t="s">
        <v>21</v>
      </c>
      <c r="BK475" s="195">
        <f>ROUND(I475*H475,2)</f>
        <v>0</v>
      </c>
      <c r="BL475" s="13" t="s">
        <v>124</v>
      </c>
      <c r="BM475" s="194" t="s">
        <v>845</v>
      </c>
    </row>
    <row r="476" spans="2:47" s="1" customFormat="1" ht="18">
      <c r="B476" s="30"/>
      <c r="C476" s="31"/>
      <c r="D476" s="196" t="s">
        <v>127</v>
      </c>
      <c r="E476" s="31"/>
      <c r="F476" s="197" t="s">
        <v>792</v>
      </c>
      <c r="G476" s="31"/>
      <c r="H476" s="31"/>
      <c r="I476" s="101"/>
      <c r="J476" s="31"/>
      <c r="K476" s="31"/>
      <c r="L476" s="34"/>
      <c r="M476" s="198"/>
      <c r="N476" s="62"/>
      <c r="O476" s="62"/>
      <c r="P476" s="62"/>
      <c r="Q476" s="62"/>
      <c r="R476" s="62"/>
      <c r="S476" s="62"/>
      <c r="T476" s="63"/>
      <c r="AT476" s="13" t="s">
        <v>127</v>
      </c>
      <c r="AU476" s="13" t="s">
        <v>125</v>
      </c>
    </row>
    <row r="477" spans="2:65" s="1" customFormat="1" ht="16.5" customHeight="1">
      <c r="B477" s="30"/>
      <c r="C477" s="199" t="s">
        <v>846</v>
      </c>
      <c r="D477" s="199" t="s">
        <v>311</v>
      </c>
      <c r="E477" s="200" t="s">
        <v>847</v>
      </c>
      <c r="F477" s="201" t="s">
        <v>848</v>
      </c>
      <c r="G477" s="202" t="s">
        <v>189</v>
      </c>
      <c r="H477" s="203">
        <v>1</v>
      </c>
      <c r="I477" s="204"/>
      <c r="J477" s="205">
        <f>ROUND(I477*H477,2)</f>
        <v>0</v>
      </c>
      <c r="K477" s="201" t="s">
        <v>1</v>
      </c>
      <c r="L477" s="206"/>
      <c r="M477" s="207" t="s">
        <v>1</v>
      </c>
      <c r="N477" s="208" t="s">
        <v>42</v>
      </c>
      <c r="O477" s="62"/>
      <c r="P477" s="192">
        <f>O477*H477</f>
        <v>0</v>
      </c>
      <c r="Q477" s="192">
        <v>0.004</v>
      </c>
      <c r="R477" s="192">
        <f>Q477*H477</f>
        <v>0.004</v>
      </c>
      <c r="S477" s="192">
        <v>0</v>
      </c>
      <c r="T477" s="193">
        <f>S477*H477</f>
        <v>0</v>
      </c>
      <c r="AR477" s="194" t="s">
        <v>174</v>
      </c>
      <c r="AT477" s="194" t="s">
        <v>311</v>
      </c>
      <c r="AU477" s="194" t="s">
        <v>125</v>
      </c>
      <c r="AY477" s="13" t="s">
        <v>114</v>
      </c>
      <c r="BE477" s="195">
        <f>IF(N477="základní",J477,0)</f>
        <v>0</v>
      </c>
      <c r="BF477" s="195">
        <f>IF(N477="snížená",J477,0)</f>
        <v>0</v>
      </c>
      <c r="BG477" s="195">
        <f>IF(N477="zákl. přenesená",J477,0)</f>
        <v>0</v>
      </c>
      <c r="BH477" s="195">
        <f>IF(N477="sníž. přenesená",J477,0)</f>
        <v>0</v>
      </c>
      <c r="BI477" s="195">
        <f>IF(N477="nulová",J477,0)</f>
        <v>0</v>
      </c>
      <c r="BJ477" s="13" t="s">
        <v>21</v>
      </c>
      <c r="BK477" s="195">
        <f>ROUND(I477*H477,2)</f>
        <v>0</v>
      </c>
      <c r="BL477" s="13" t="s">
        <v>124</v>
      </c>
      <c r="BM477" s="194" t="s">
        <v>849</v>
      </c>
    </row>
    <row r="478" spans="2:47" s="1" customFormat="1" ht="18">
      <c r="B478" s="30"/>
      <c r="C478" s="31"/>
      <c r="D478" s="196" t="s">
        <v>127</v>
      </c>
      <c r="E478" s="31"/>
      <c r="F478" s="197" t="s">
        <v>792</v>
      </c>
      <c r="G478" s="31"/>
      <c r="H478" s="31"/>
      <c r="I478" s="101"/>
      <c r="J478" s="31"/>
      <c r="K478" s="31"/>
      <c r="L478" s="34"/>
      <c r="M478" s="198"/>
      <c r="N478" s="62"/>
      <c r="O478" s="62"/>
      <c r="P478" s="62"/>
      <c r="Q478" s="62"/>
      <c r="R478" s="62"/>
      <c r="S478" s="62"/>
      <c r="T478" s="63"/>
      <c r="AT478" s="13" t="s">
        <v>127</v>
      </c>
      <c r="AU478" s="13" t="s">
        <v>125</v>
      </c>
    </row>
    <row r="479" spans="2:65" s="1" customFormat="1" ht="16.5" customHeight="1">
      <c r="B479" s="30"/>
      <c r="C479" s="199" t="s">
        <v>850</v>
      </c>
      <c r="D479" s="199" t="s">
        <v>311</v>
      </c>
      <c r="E479" s="200" t="s">
        <v>851</v>
      </c>
      <c r="F479" s="201" t="s">
        <v>852</v>
      </c>
      <c r="G479" s="202" t="s">
        <v>189</v>
      </c>
      <c r="H479" s="203">
        <v>1</v>
      </c>
      <c r="I479" s="204"/>
      <c r="J479" s="205">
        <f>ROUND(I479*H479,2)</f>
        <v>0</v>
      </c>
      <c r="K479" s="201" t="s">
        <v>1</v>
      </c>
      <c r="L479" s="206"/>
      <c r="M479" s="207" t="s">
        <v>1</v>
      </c>
      <c r="N479" s="208" t="s">
        <v>42</v>
      </c>
      <c r="O479" s="62"/>
      <c r="P479" s="192">
        <f>O479*H479</f>
        <v>0</v>
      </c>
      <c r="Q479" s="192">
        <v>0.004</v>
      </c>
      <c r="R479" s="192">
        <f>Q479*H479</f>
        <v>0.004</v>
      </c>
      <c r="S479" s="192">
        <v>0</v>
      </c>
      <c r="T479" s="193">
        <f>S479*H479</f>
        <v>0</v>
      </c>
      <c r="AR479" s="194" t="s">
        <v>174</v>
      </c>
      <c r="AT479" s="194" t="s">
        <v>311</v>
      </c>
      <c r="AU479" s="194" t="s">
        <v>125</v>
      </c>
      <c r="AY479" s="13" t="s">
        <v>114</v>
      </c>
      <c r="BE479" s="195">
        <f>IF(N479="základní",J479,0)</f>
        <v>0</v>
      </c>
      <c r="BF479" s="195">
        <f>IF(N479="snížená",J479,0)</f>
        <v>0</v>
      </c>
      <c r="BG479" s="195">
        <f>IF(N479="zákl. přenesená",J479,0)</f>
        <v>0</v>
      </c>
      <c r="BH479" s="195">
        <f>IF(N479="sníž. přenesená",J479,0)</f>
        <v>0</v>
      </c>
      <c r="BI479" s="195">
        <f>IF(N479="nulová",J479,0)</f>
        <v>0</v>
      </c>
      <c r="BJ479" s="13" t="s">
        <v>21</v>
      </c>
      <c r="BK479" s="195">
        <f>ROUND(I479*H479,2)</f>
        <v>0</v>
      </c>
      <c r="BL479" s="13" t="s">
        <v>124</v>
      </c>
      <c r="BM479" s="194" t="s">
        <v>853</v>
      </c>
    </row>
    <row r="480" spans="2:47" s="1" customFormat="1" ht="18">
      <c r="B480" s="30"/>
      <c r="C480" s="31"/>
      <c r="D480" s="196" t="s">
        <v>127</v>
      </c>
      <c r="E480" s="31"/>
      <c r="F480" s="197" t="s">
        <v>792</v>
      </c>
      <c r="G480" s="31"/>
      <c r="H480" s="31"/>
      <c r="I480" s="101"/>
      <c r="J480" s="31"/>
      <c r="K480" s="31"/>
      <c r="L480" s="34"/>
      <c r="M480" s="198"/>
      <c r="N480" s="62"/>
      <c r="O480" s="62"/>
      <c r="P480" s="62"/>
      <c r="Q480" s="62"/>
      <c r="R480" s="62"/>
      <c r="S480" s="62"/>
      <c r="T480" s="63"/>
      <c r="AT480" s="13" t="s">
        <v>127</v>
      </c>
      <c r="AU480" s="13" t="s">
        <v>125</v>
      </c>
    </row>
    <row r="481" spans="2:65" s="1" customFormat="1" ht="16.5" customHeight="1">
      <c r="B481" s="30"/>
      <c r="C481" s="199" t="s">
        <v>854</v>
      </c>
      <c r="D481" s="199" t="s">
        <v>311</v>
      </c>
      <c r="E481" s="200" t="s">
        <v>855</v>
      </c>
      <c r="F481" s="201" t="s">
        <v>856</v>
      </c>
      <c r="G481" s="202" t="s">
        <v>189</v>
      </c>
      <c r="H481" s="203">
        <v>1</v>
      </c>
      <c r="I481" s="204"/>
      <c r="J481" s="205">
        <f>ROUND(I481*H481,2)</f>
        <v>0</v>
      </c>
      <c r="K481" s="201" t="s">
        <v>1</v>
      </c>
      <c r="L481" s="206"/>
      <c r="M481" s="207" t="s">
        <v>1</v>
      </c>
      <c r="N481" s="208" t="s">
        <v>42</v>
      </c>
      <c r="O481" s="62"/>
      <c r="P481" s="192">
        <f>O481*H481</f>
        <v>0</v>
      </c>
      <c r="Q481" s="192">
        <v>0.0054</v>
      </c>
      <c r="R481" s="192">
        <f>Q481*H481</f>
        <v>0.0054</v>
      </c>
      <c r="S481" s="192">
        <v>0</v>
      </c>
      <c r="T481" s="193">
        <f>S481*H481</f>
        <v>0</v>
      </c>
      <c r="AR481" s="194" t="s">
        <v>174</v>
      </c>
      <c r="AT481" s="194" t="s">
        <v>311</v>
      </c>
      <c r="AU481" s="194" t="s">
        <v>125</v>
      </c>
      <c r="AY481" s="13" t="s">
        <v>114</v>
      </c>
      <c r="BE481" s="195">
        <f>IF(N481="základní",J481,0)</f>
        <v>0</v>
      </c>
      <c r="BF481" s="195">
        <f>IF(N481="snížená",J481,0)</f>
        <v>0</v>
      </c>
      <c r="BG481" s="195">
        <f>IF(N481="zákl. přenesená",J481,0)</f>
        <v>0</v>
      </c>
      <c r="BH481" s="195">
        <f>IF(N481="sníž. přenesená",J481,0)</f>
        <v>0</v>
      </c>
      <c r="BI481" s="195">
        <f>IF(N481="nulová",J481,0)</f>
        <v>0</v>
      </c>
      <c r="BJ481" s="13" t="s">
        <v>21</v>
      </c>
      <c r="BK481" s="195">
        <f>ROUND(I481*H481,2)</f>
        <v>0</v>
      </c>
      <c r="BL481" s="13" t="s">
        <v>124</v>
      </c>
      <c r="BM481" s="194" t="s">
        <v>857</v>
      </c>
    </row>
    <row r="482" spans="2:47" s="1" customFormat="1" ht="18">
      <c r="B482" s="30"/>
      <c r="C482" s="31"/>
      <c r="D482" s="196" t="s">
        <v>127</v>
      </c>
      <c r="E482" s="31"/>
      <c r="F482" s="197" t="s">
        <v>858</v>
      </c>
      <c r="G482" s="31"/>
      <c r="H482" s="31"/>
      <c r="I482" s="101"/>
      <c r="J482" s="31"/>
      <c r="K482" s="31"/>
      <c r="L482" s="34"/>
      <c r="M482" s="198"/>
      <c r="N482" s="62"/>
      <c r="O482" s="62"/>
      <c r="P482" s="62"/>
      <c r="Q482" s="62"/>
      <c r="R482" s="62"/>
      <c r="S482" s="62"/>
      <c r="T482" s="63"/>
      <c r="AT482" s="13" t="s">
        <v>127</v>
      </c>
      <c r="AU482" s="13" t="s">
        <v>125</v>
      </c>
    </row>
    <row r="483" spans="2:65" s="1" customFormat="1" ht="16.5" customHeight="1">
      <c r="B483" s="30"/>
      <c r="C483" s="199" t="s">
        <v>859</v>
      </c>
      <c r="D483" s="199" t="s">
        <v>311</v>
      </c>
      <c r="E483" s="200" t="s">
        <v>860</v>
      </c>
      <c r="F483" s="201" t="s">
        <v>861</v>
      </c>
      <c r="G483" s="202" t="s">
        <v>189</v>
      </c>
      <c r="H483" s="203">
        <v>1</v>
      </c>
      <c r="I483" s="204"/>
      <c r="J483" s="205">
        <f>ROUND(I483*H483,2)</f>
        <v>0</v>
      </c>
      <c r="K483" s="201" t="s">
        <v>1</v>
      </c>
      <c r="L483" s="206"/>
      <c r="M483" s="207" t="s">
        <v>1</v>
      </c>
      <c r="N483" s="208" t="s">
        <v>42</v>
      </c>
      <c r="O483" s="62"/>
      <c r="P483" s="192">
        <f>O483*H483</f>
        <v>0</v>
      </c>
      <c r="Q483" s="192">
        <v>0.009</v>
      </c>
      <c r="R483" s="192">
        <f>Q483*H483</f>
        <v>0.009</v>
      </c>
      <c r="S483" s="192">
        <v>0</v>
      </c>
      <c r="T483" s="193">
        <f>S483*H483</f>
        <v>0</v>
      </c>
      <c r="AR483" s="194" t="s">
        <v>174</v>
      </c>
      <c r="AT483" s="194" t="s">
        <v>311</v>
      </c>
      <c r="AU483" s="194" t="s">
        <v>125</v>
      </c>
      <c r="AY483" s="13" t="s">
        <v>114</v>
      </c>
      <c r="BE483" s="195">
        <f>IF(N483="základní",J483,0)</f>
        <v>0</v>
      </c>
      <c r="BF483" s="195">
        <f>IF(N483="snížená",J483,0)</f>
        <v>0</v>
      </c>
      <c r="BG483" s="195">
        <f>IF(N483="zákl. přenesená",J483,0)</f>
        <v>0</v>
      </c>
      <c r="BH483" s="195">
        <f>IF(N483="sníž. přenesená",J483,0)</f>
        <v>0</v>
      </c>
      <c r="BI483" s="195">
        <f>IF(N483="nulová",J483,0)</f>
        <v>0</v>
      </c>
      <c r="BJ483" s="13" t="s">
        <v>21</v>
      </c>
      <c r="BK483" s="195">
        <f>ROUND(I483*H483,2)</f>
        <v>0</v>
      </c>
      <c r="BL483" s="13" t="s">
        <v>124</v>
      </c>
      <c r="BM483" s="194" t="s">
        <v>862</v>
      </c>
    </row>
    <row r="484" spans="2:47" s="1" customFormat="1" ht="18">
      <c r="B484" s="30"/>
      <c r="C484" s="31"/>
      <c r="D484" s="196" t="s">
        <v>127</v>
      </c>
      <c r="E484" s="31"/>
      <c r="F484" s="197" t="s">
        <v>863</v>
      </c>
      <c r="G484" s="31"/>
      <c r="H484" s="31"/>
      <c r="I484" s="101"/>
      <c r="J484" s="31"/>
      <c r="K484" s="31"/>
      <c r="L484" s="34"/>
      <c r="M484" s="198"/>
      <c r="N484" s="62"/>
      <c r="O484" s="62"/>
      <c r="P484" s="62"/>
      <c r="Q484" s="62"/>
      <c r="R484" s="62"/>
      <c r="S484" s="62"/>
      <c r="T484" s="63"/>
      <c r="AT484" s="13" t="s">
        <v>127</v>
      </c>
      <c r="AU484" s="13" t="s">
        <v>125</v>
      </c>
    </row>
    <row r="485" spans="2:65" s="1" customFormat="1" ht="16.5" customHeight="1">
      <c r="B485" s="30"/>
      <c r="C485" s="199" t="s">
        <v>864</v>
      </c>
      <c r="D485" s="199" t="s">
        <v>311</v>
      </c>
      <c r="E485" s="200" t="s">
        <v>865</v>
      </c>
      <c r="F485" s="201" t="s">
        <v>866</v>
      </c>
      <c r="G485" s="202" t="s">
        <v>189</v>
      </c>
      <c r="H485" s="203">
        <v>1</v>
      </c>
      <c r="I485" s="204"/>
      <c r="J485" s="205">
        <f>ROUND(I485*H485,2)</f>
        <v>0</v>
      </c>
      <c r="K485" s="201" t="s">
        <v>1</v>
      </c>
      <c r="L485" s="206"/>
      <c r="M485" s="207" t="s">
        <v>1</v>
      </c>
      <c r="N485" s="208" t="s">
        <v>42</v>
      </c>
      <c r="O485" s="62"/>
      <c r="P485" s="192">
        <f>O485*H485</f>
        <v>0</v>
      </c>
      <c r="Q485" s="192">
        <v>0.0157</v>
      </c>
      <c r="R485" s="192">
        <f>Q485*H485</f>
        <v>0.0157</v>
      </c>
      <c r="S485" s="192">
        <v>0</v>
      </c>
      <c r="T485" s="193">
        <f>S485*H485</f>
        <v>0</v>
      </c>
      <c r="AR485" s="194" t="s">
        <v>174</v>
      </c>
      <c r="AT485" s="194" t="s">
        <v>311</v>
      </c>
      <c r="AU485" s="194" t="s">
        <v>125</v>
      </c>
      <c r="AY485" s="13" t="s">
        <v>114</v>
      </c>
      <c r="BE485" s="195">
        <f>IF(N485="základní",J485,0)</f>
        <v>0</v>
      </c>
      <c r="BF485" s="195">
        <f>IF(N485="snížená",J485,0)</f>
        <v>0</v>
      </c>
      <c r="BG485" s="195">
        <f>IF(N485="zákl. přenesená",J485,0)</f>
        <v>0</v>
      </c>
      <c r="BH485" s="195">
        <f>IF(N485="sníž. přenesená",J485,0)</f>
        <v>0</v>
      </c>
      <c r="BI485" s="195">
        <f>IF(N485="nulová",J485,0)</f>
        <v>0</v>
      </c>
      <c r="BJ485" s="13" t="s">
        <v>21</v>
      </c>
      <c r="BK485" s="195">
        <f>ROUND(I485*H485,2)</f>
        <v>0</v>
      </c>
      <c r="BL485" s="13" t="s">
        <v>124</v>
      </c>
      <c r="BM485" s="194" t="s">
        <v>867</v>
      </c>
    </row>
    <row r="486" spans="2:47" s="1" customFormat="1" ht="18">
      <c r="B486" s="30"/>
      <c r="C486" s="31"/>
      <c r="D486" s="196" t="s">
        <v>127</v>
      </c>
      <c r="E486" s="31"/>
      <c r="F486" s="197" t="s">
        <v>868</v>
      </c>
      <c r="G486" s="31"/>
      <c r="H486" s="31"/>
      <c r="I486" s="101"/>
      <c r="J486" s="31"/>
      <c r="K486" s="31"/>
      <c r="L486" s="34"/>
      <c r="M486" s="198"/>
      <c r="N486" s="62"/>
      <c r="O486" s="62"/>
      <c r="P486" s="62"/>
      <c r="Q486" s="62"/>
      <c r="R486" s="62"/>
      <c r="S486" s="62"/>
      <c r="T486" s="63"/>
      <c r="AT486" s="13" t="s">
        <v>127</v>
      </c>
      <c r="AU486" s="13" t="s">
        <v>125</v>
      </c>
    </row>
    <row r="487" spans="2:65" s="1" customFormat="1" ht="16.5" customHeight="1">
      <c r="B487" s="30"/>
      <c r="C487" s="199" t="s">
        <v>869</v>
      </c>
      <c r="D487" s="199" t="s">
        <v>311</v>
      </c>
      <c r="E487" s="200" t="s">
        <v>870</v>
      </c>
      <c r="F487" s="201" t="s">
        <v>871</v>
      </c>
      <c r="G487" s="202" t="s">
        <v>189</v>
      </c>
      <c r="H487" s="203">
        <v>1</v>
      </c>
      <c r="I487" s="204"/>
      <c r="J487" s="205">
        <f>ROUND(I487*H487,2)</f>
        <v>0</v>
      </c>
      <c r="K487" s="201" t="s">
        <v>1</v>
      </c>
      <c r="L487" s="206"/>
      <c r="M487" s="207" t="s">
        <v>1</v>
      </c>
      <c r="N487" s="208" t="s">
        <v>42</v>
      </c>
      <c r="O487" s="62"/>
      <c r="P487" s="192">
        <f>O487*H487</f>
        <v>0</v>
      </c>
      <c r="Q487" s="192">
        <v>0.005</v>
      </c>
      <c r="R487" s="192">
        <f>Q487*H487</f>
        <v>0.005</v>
      </c>
      <c r="S487" s="192">
        <v>0</v>
      </c>
      <c r="T487" s="193">
        <f>S487*H487</f>
        <v>0</v>
      </c>
      <c r="AR487" s="194" t="s">
        <v>174</v>
      </c>
      <c r="AT487" s="194" t="s">
        <v>311</v>
      </c>
      <c r="AU487" s="194" t="s">
        <v>125</v>
      </c>
      <c r="AY487" s="13" t="s">
        <v>114</v>
      </c>
      <c r="BE487" s="195">
        <f>IF(N487="základní",J487,0)</f>
        <v>0</v>
      </c>
      <c r="BF487" s="195">
        <f>IF(N487="snížená",J487,0)</f>
        <v>0</v>
      </c>
      <c r="BG487" s="195">
        <f>IF(N487="zákl. přenesená",J487,0)</f>
        <v>0</v>
      </c>
      <c r="BH487" s="195">
        <f>IF(N487="sníž. přenesená",J487,0)</f>
        <v>0</v>
      </c>
      <c r="BI487" s="195">
        <f>IF(N487="nulová",J487,0)</f>
        <v>0</v>
      </c>
      <c r="BJ487" s="13" t="s">
        <v>21</v>
      </c>
      <c r="BK487" s="195">
        <f>ROUND(I487*H487,2)</f>
        <v>0</v>
      </c>
      <c r="BL487" s="13" t="s">
        <v>124</v>
      </c>
      <c r="BM487" s="194" t="s">
        <v>872</v>
      </c>
    </row>
    <row r="488" spans="2:47" s="1" customFormat="1" ht="18">
      <c r="B488" s="30"/>
      <c r="C488" s="31"/>
      <c r="D488" s="196" t="s">
        <v>127</v>
      </c>
      <c r="E488" s="31"/>
      <c r="F488" s="197" t="s">
        <v>873</v>
      </c>
      <c r="G488" s="31"/>
      <c r="H488" s="31"/>
      <c r="I488" s="101"/>
      <c r="J488" s="31"/>
      <c r="K488" s="31"/>
      <c r="L488" s="34"/>
      <c r="M488" s="198"/>
      <c r="N488" s="62"/>
      <c r="O488" s="62"/>
      <c r="P488" s="62"/>
      <c r="Q488" s="62"/>
      <c r="R488" s="62"/>
      <c r="S488" s="62"/>
      <c r="T488" s="63"/>
      <c r="AT488" s="13" t="s">
        <v>127</v>
      </c>
      <c r="AU488" s="13" t="s">
        <v>125</v>
      </c>
    </row>
    <row r="489" spans="2:65" s="1" customFormat="1" ht="16.5" customHeight="1">
      <c r="B489" s="30"/>
      <c r="C489" s="199" t="s">
        <v>874</v>
      </c>
      <c r="D489" s="199" t="s">
        <v>311</v>
      </c>
      <c r="E489" s="200" t="s">
        <v>875</v>
      </c>
      <c r="F489" s="201" t="s">
        <v>876</v>
      </c>
      <c r="G489" s="202" t="s">
        <v>189</v>
      </c>
      <c r="H489" s="203">
        <v>1</v>
      </c>
      <c r="I489" s="204"/>
      <c r="J489" s="205">
        <f>ROUND(I489*H489,2)</f>
        <v>0</v>
      </c>
      <c r="K489" s="201" t="s">
        <v>1</v>
      </c>
      <c r="L489" s="206"/>
      <c r="M489" s="207" t="s">
        <v>1</v>
      </c>
      <c r="N489" s="208" t="s">
        <v>42</v>
      </c>
      <c r="O489" s="62"/>
      <c r="P489" s="192">
        <f>O489*H489</f>
        <v>0</v>
      </c>
      <c r="Q489" s="192">
        <v>0.0025</v>
      </c>
      <c r="R489" s="192">
        <f>Q489*H489</f>
        <v>0.0025</v>
      </c>
      <c r="S489" s="192">
        <v>0</v>
      </c>
      <c r="T489" s="193">
        <f>S489*H489</f>
        <v>0</v>
      </c>
      <c r="AR489" s="194" t="s">
        <v>174</v>
      </c>
      <c r="AT489" s="194" t="s">
        <v>311</v>
      </c>
      <c r="AU489" s="194" t="s">
        <v>125</v>
      </c>
      <c r="AY489" s="13" t="s">
        <v>114</v>
      </c>
      <c r="BE489" s="195">
        <f>IF(N489="základní",J489,0)</f>
        <v>0</v>
      </c>
      <c r="BF489" s="195">
        <f>IF(N489="snížená",J489,0)</f>
        <v>0</v>
      </c>
      <c r="BG489" s="195">
        <f>IF(N489="zákl. přenesená",J489,0)</f>
        <v>0</v>
      </c>
      <c r="BH489" s="195">
        <f>IF(N489="sníž. přenesená",J489,0)</f>
        <v>0</v>
      </c>
      <c r="BI489" s="195">
        <f>IF(N489="nulová",J489,0)</f>
        <v>0</v>
      </c>
      <c r="BJ489" s="13" t="s">
        <v>21</v>
      </c>
      <c r="BK489" s="195">
        <f>ROUND(I489*H489,2)</f>
        <v>0</v>
      </c>
      <c r="BL489" s="13" t="s">
        <v>124</v>
      </c>
      <c r="BM489" s="194" t="s">
        <v>877</v>
      </c>
    </row>
    <row r="490" spans="2:47" s="1" customFormat="1" ht="18">
      <c r="B490" s="30"/>
      <c r="C490" s="31"/>
      <c r="D490" s="196" t="s">
        <v>127</v>
      </c>
      <c r="E490" s="31"/>
      <c r="F490" s="197" t="s">
        <v>878</v>
      </c>
      <c r="G490" s="31"/>
      <c r="H490" s="31"/>
      <c r="I490" s="101"/>
      <c r="J490" s="31"/>
      <c r="K490" s="31"/>
      <c r="L490" s="34"/>
      <c r="M490" s="198"/>
      <c r="N490" s="62"/>
      <c r="O490" s="62"/>
      <c r="P490" s="62"/>
      <c r="Q490" s="62"/>
      <c r="R490" s="62"/>
      <c r="S490" s="62"/>
      <c r="T490" s="63"/>
      <c r="AT490" s="13" t="s">
        <v>127</v>
      </c>
      <c r="AU490" s="13" t="s">
        <v>125</v>
      </c>
    </row>
    <row r="491" spans="2:65" s="1" customFormat="1" ht="16.5" customHeight="1">
      <c r="B491" s="30"/>
      <c r="C491" s="199" t="s">
        <v>879</v>
      </c>
      <c r="D491" s="199" t="s">
        <v>311</v>
      </c>
      <c r="E491" s="200" t="s">
        <v>880</v>
      </c>
      <c r="F491" s="201" t="s">
        <v>881</v>
      </c>
      <c r="G491" s="202" t="s">
        <v>189</v>
      </c>
      <c r="H491" s="203">
        <v>1</v>
      </c>
      <c r="I491" s="204"/>
      <c r="J491" s="205">
        <f>ROUND(I491*H491,2)</f>
        <v>0</v>
      </c>
      <c r="K491" s="201" t="s">
        <v>1</v>
      </c>
      <c r="L491" s="206"/>
      <c r="M491" s="207" t="s">
        <v>1</v>
      </c>
      <c r="N491" s="208" t="s">
        <v>42</v>
      </c>
      <c r="O491" s="62"/>
      <c r="P491" s="192">
        <f>O491*H491</f>
        <v>0</v>
      </c>
      <c r="Q491" s="192">
        <v>0.003</v>
      </c>
      <c r="R491" s="192">
        <f>Q491*H491</f>
        <v>0.003</v>
      </c>
      <c r="S491" s="192">
        <v>0</v>
      </c>
      <c r="T491" s="193">
        <f>S491*H491</f>
        <v>0</v>
      </c>
      <c r="AR491" s="194" t="s">
        <v>174</v>
      </c>
      <c r="AT491" s="194" t="s">
        <v>311</v>
      </c>
      <c r="AU491" s="194" t="s">
        <v>125</v>
      </c>
      <c r="AY491" s="13" t="s">
        <v>114</v>
      </c>
      <c r="BE491" s="195">
        <f>IF(N491="základní",J491,0)</f>
        <v>0</v>
      </c>
      <c r="BF491" s="195">
        <f>IF(N491="snížená",J491,0)</f>
        <v>0</v>
      </c>
      <c r="BG491" s="195">
        <f>IF(N491="zákl. přenesená",J491,0)</f>
        <v>0</v>
      </c>
      <c r="BH491" s="195">
        <f>IF(N491="sníž. přenesená",J491,0)</f>
        <v>0</v>
      </c>
      <c r="BI491" s="195">
        <f>IF(N491="nulová",J491,0)</f>
        <v>0</v>
      </c>
      <c r="BJ491" s="13" t="s">
        <v>21</v>
      </c>
      <c r="BK491" s="195">
        <f>ROUND(I491*H491,2)</f>
        <v>0</v>
      </c>
      <c r="BL491" s="13" t="s">
        <v>124</v>
      </c>
      <c r="BM491" s="194" t="s">
        <v>882</v>
      </c>
    </row>
    <row r="492" spans="2:47" s="1" customFormat="1" ht="18">
      <c r="B492" s="30"/>
      <c r="C492" s="31"/>
      <c r="D492" s="196" t="s">
        <v>127</v>
      </c>
      <c r="E492" s="31"/>
      <c r="F492" s="197" t="s">
        <v>883</v>
      </c>
      <c r="G492" s="31"/>
      <c r="H492" s="31"/>
      <c r="I492" s="101"/>
      <c r="J492" s="31"/>
      <c r="K492" s="31"/>
      <c r="L492" s="34"/>
      <c r="M492" s="198"/>
      <c r="N492" s="62"/>
      <c r="O492" s="62"/>
      <c r="P492" s="62"/>
      <c r="Q492" s="62"/>
      <c r="R492" s="62"/>
      <c r="S492" s="62"/>
      <c r="T492" s="63"/>
      <c r="AT492" s="13" t="s">
        <v>127</v>
      </c>
      <c r="AU492" s="13" t="s">
        <v>125</v>
      </c>
    </row>
    <row r="493" spans="2:65" s="1" customFormat="1" ht="16.5" customHeight="1">
      <c r="B493" s="30"/>
      <c r="C493" s="199" t="s">
        <v>884</v>
      </c>
      <c r="D493" s="199" t="s">
        <v>311</v>
      </c>
      <c r="E493" s="200" t="s">
        <v>885</v>
      </c>
      <c r="F493" s="201" t="s">
        <v>886</v>
      </c>
      <c r="G493" s="202" t="s">
        <v>189</v>
      </c>
      <c r="H493" s="203">
        <v>1</v>
      </c>
      <c r="I493" s="204"/>
      <c r="J493" s="205">
        <f>ROUND(I493*H493,2)</f>
        <v>0</v>
      </c>
      <c r="K493" s="201" t="s">
        <v>1</v>
      </c>
      <c r="L493" s="206"/>
      <c r="M493" s="207" t="s">
        <v>1</v>
      </c>
      <c r="N493" s="208" t="s">
        <v>42</v>
      </c>
      <c r="O493" s="62"/>
      <c r="P493" s="192">
        <f>O493*H493</f>
        <v>0</v>
      </c>
      <c r="Q493" s="192">
        <v>0.0001</v>
      </c>
      <c r="R493" s="192">
        <f>Q493*H493</f>
        <v>0.0001</v>
      </c>
      <c r="S493" s="192">
        <v>0</v>
      </c>
      <c r="T493" s="193">
        <f>S493*H493</f>
        <v>0</v>
      </c>
      <c r="AR493" s="194" t="s">
        <v>174</v>
      </c>
      <c r="AT493" s="194" t="s">
        <v>311</v>
      </c>
      <c r="AU493" s="194" t="s">
        <v>125</v>
      </c>
      <c r="AY493" s="13" t="s">
        <v>114</v>
      </c>
      <c r="BE493" s="195">
        <f>IF(N493="základní",J493,0)</f>
        <v>0</v>
      </c>
      <c r="BF493" s="195">
        <f>IF(N493="snížená",J493,0)</f>
        <v>0</v>
      </c>
      <c r="BG493" s="195">
        <f>IF(N493="zákl. přenesená",J493,0)</f>
        <v>0</v>
      </c>
      <c r="BH493" s="195">
        <f>IF(N493="sníž. přenesená",J493,0)</f>
        <v>0</v>
      </c>
      <c r="BI493" s="195">
        <f>IF(N493="nulová",J493,0)</f>
        <v>0</v>
      </c>
      <c r="BJ493" s="13" t="s">
        <v>21</v>
      </c>
      <c r="BK493" s="195">
        <f>ROUND(I493*H493,2)</f>
        <v>0</v>
      </c>
      <c r="BL493" s="13" t="s">
        <v>124</v>
      </c>
      <c r="BM493" s="194" t="s">
        <v>887</v>
      </c>
    </row>
    <row r="494" spans="2:47" s="1" customFormat="1" ht="18">
      <c r="B494" s="30"/>
      <c r="C494" s="31"/>
      <c r="D494" s="196" t="s">
        <v>127</v>
      </c>
      <c r="E494" s="31"/>
      <c r="F494" s="197" t="s">
        <v>888</v>
      </c>
      <c r="G494" s="31"/>
      <c r="H494" s="31"/>
      <c r="I494" s="101"/>
      <c r="J494" s="31"/>
      <c r="K494" s="31"/>
      <c r="L494" s="34"/>
      <c r="M494" s="198"/>
      <c r="N494" s="62"/>
      <c r="O494" s="62"/>
      <c r="P494" s="62"/>
      <c r="Q494" s="62"/>
      <c r="R494" s="62"/>
      <c r="S494" s="62"/>
      <c r="T494" s="63"/>
      <c r="AT494" s="13" t="s">
        <v>127</v>
      </c>
      <c r="AU494" s="13" t="s">
        <v>125</v>
      </c>
    </row>
    <row r="495" spans="2:65" s="1" customFormat="1" ht="16.5" customHeight="1">
      <c r="B495" s="30"/>
      <c r="C495" s="199" t="s">
        <v>889</v>
      </c>
      <c r="D495" s="199" t="s">
        <v>311</v>
      </c>
      <c r="E495" s="200" t="s">
        <v>890</v>
      </c>
      <c r="F495" s="201" t="s">
        <v>891</v>
      </c>
      <c r="G495" s="202" t="s">
        <v>189</v>
      </c>
      <c r="H495" s="203">
        <v>1</v>
      </c>
      <c r="I495" s="204"/>
      <c r="J495" s="205">
        <f>ROUND(I495*H495,2)</f>
        <v>0</v>
      </c>
      <c r="K495" s="201" t="s">
        <v>1</v>
      </c>
      <c r="L495" s="206"/>
      <c r="M495" s="207" t="s">
        <v>1</v>
      </c>
      <c r="N495" s="208" t="s">
        <v>42</v>
      </c>
      <c r="O495" s="62"/>
      <c r="P495" s="192">
        <f>O495*H495</f>
        <v>0</v>
      </c>
      <c r="Q495" s="192">
        <v>0.00035</v>
      </c>
      <c r="R495" s="192">
        <f>Q495*H495</f>
        <v>0.00035</v>
      </c>
      <c r="S495" s="192">
        <v>0</v>
      </c>
      <c r="T495" s="193">
        <f>S495*H495</f>
        <v>0</v>
      </c>
      <c r="AR495" s="194" t="s">
        <v>174</v>
      </c>
      <c r="AT495" s="194" t="s">
        <v>311</v>
      </c>
      <c r="AU495" s="194" t="s">
        <v>125</v>
      </c>
      <c r="AY495" s="13" t="s">
        <v>114</v>
      </c>
      <c r="BE495" s="195">
        <f>IF(N495="základní",J495,0)</f>
        <v>0</v>
      </c>
      <c r="BF495" s="195">
        <f>IF(N495="snížená",J495,0)</f>
        <v>0</v>
      </c>
      <c r="BG495" s="195">
        <f>IF(N495="zákl. přenesená",J495,0)</f>
        <v>0</v>
      </c>
      <c r="BH495" s="195">
        <f>IF(N495="sníž. přenesená",J495,0)</f>
        <v>0</v>
      </c>
      <c r="BI495" s="195">
        <f>IF(N495="nulová",J495,0)</f>
        <v>0</v>
      </c>
      <c r="BJ495" s="13" t="s">
        <v>21</v>
      </c>
      <c r="BK495" s="195">
        <f>ROUND(I495*H495,2)</f>
        <v>0</v>
      </c>
      <c r="BL495" s="13" t="s">
        <v>124</v>
      </c>
      <c r="BM495" s="194" t="s">
        <v>892</v>
      </c>
    </row>
    <row r="496" spans="2:47" s="1" customFormat="1" ht="18">
      <c r="B496" s="30"/>
      <c r="C496" s="31"/>
      <c r="D496" s="196" t="s">
        <v>127</v>
      </c>
      <c r="E496" s="31"/>
      <c r="F496" s="197" t="s">
        <v>893</v>
      </c>
      <c r="G496" s="31"/>
      <c r="H496" s="31"/>
      <c r="I496" s="101"/>
      <c r="J496" s="31"/>
      <c r="K496" s="31"/>
      <c r="L496" s="34"/>
      <c r="M496" s="198"/>
      <c r="N496" s="62"/>
      <c r="O496" s="62"/>
      <c r="P496" s="62"/>
      <c r="Q496" s="62"/>
      <c r="R496" s="62"/>
      <c r="S496" s="62"/>
      <c r="T496" s="63"/>
      <c r="AT496" s="13" t="s">
        <v>127</v>
      </c>
      <c r="AU496" s="13" t="s">
        <v>125</v>
      </c>
    </row>
    <row r="497" spans="2:65" s="1" customFormat="1" ht="24" customHeight="1">
      <c r="B497" s="30"/>
      <c r="C497" s="183" t="s">
        <v>894</v>
      </c>
      <c r="D497" s="183" t="s">
        <v>120</v>
      </c>
      <c r="E497" s="184" t="s">
        <v>895</v>
      </c>
      <c r="F497" s="185" t="s">
        <v>896</v>
      </c>
      <c r="G497" s="186" t="s">
        <v>138</v>
      </c>
      <c r="H497" s="187">
        <v>1</v>
      </c>
      <c r="I497" s="188"/>
      <c r="J497" s="189">
        <f>ROUND(I497*H497,2)</f>
        <v>0</v>
      </c>
      <c r="K497" s="185" t="s">
        <v>1</v>
      </c>
      <c r="L497" s="34"/>
      <c r="M497" s="190" t="s">
        <v>1</v>
      </c>
      <c r="N497" s="191" t="s">
        <v>42</v>
      </c>
      <c r="O497" s="62"/>
      <c r="P497" s="192">
        <f>O497*H497</f>
        <v>0</v>
      </c>
      <c r="Q497" s="192">
        <v>0.00015</v>
      </c>
      <c r="R497" s="192">
        <f>Q497*H497</f>
        <v>0.00015</v>
      </c>
      <c r="S497" s="192">
        <v>0</v>
      </c>
      <c r="T497" s="193">
        <f>S497*H497</f>
        <v>0</v>
      </c>
      <c r="AR497" s="194" t="s">
        <v>124</v>
      </c>
      <c r="AT497" s="194" t="s">
        <v>120</v>
      </c>
      <c r="AU497" s="194" t="s">
        <v>125</v>
      </c>
      <c r="AY497" s="13" t="s">
        <v>114</v>
      </c>
      <c r="BE497" s="195">
        <f>IF(N497="základní",J497,0)</f>
        <v>0</v>
      </c>
      <c r="BF497" s="195">
        <f>IF(N497="snížená",J497,0)</f>
        <v>0</v>
      </c>
      <c r="BG497" s="195">
        <f>IF(N497="zákl. přenesená",J497,0)</f>
        <v>0</v>
      </c>
      <c r="BH497" s="195">
        <f>IF(N497="sníž. přenesená",J497,0)</f>
        <v>0</v>
      </c>
      <c r="BI497" s="195">
        <f>IF(N497="nulová",J497,0)</f>
        <v>0</v>
      </c>
      <c r="BJ497" s="13" t="s">
        <v>21</v>
      </c>
      <c r="BK497" s="195">
        <f>ROUND(I497*H497,2)</f>
        <v>0</v>
      </c>
      <c r="BL497" s="13" t="s">
        <v>124</v>
      </c>
      <c r="BM497" s="194" t="s">
        <v>897</v>
      </c>
    </row>
    <row r="498" spans="2:47" s="1" customFormat="1" ht="18">
      <c r="B498" s="30"/>
      <c r="C498" s="31"/>
      <c r="D498" s="196" t="s">
        <v>127</v>
      </c>
      <c r="E498" s="31"/>
      <c r="F498" s="197" t="s">
        <v>898</v>
      </c>
      <c r="G498" s="31"/>
      <c r="H498" s="31"/>
      <c r="I498" s="101"/>
      <c r="J498" s="31"/>
      <c r="K498" s="31"/>
      <c r="L498" s="34"/>
      <c r="M498" s="198"/>
      <c r="N498" s="62"/>
      <c r="O498" s="62"/>
      <c r="P498" s="62"/>
      <c r="Q498" s="62"/>
      <c r="R498" s="62"/>
      <c r="S498" s="62"/>
      <c r="T498" s="63"/>
      <c r="AT498" s="13" t="s">
        <v>127</v>
      </c>
      <c r="AU498" s="13" t="s">
        <v>125</v>
      </c>
    </row>
    <row r="499" spans="2:65" s="1" customFormat="1" ht="24" customHeight="1">
      <c r="B499" s="30"/>
      <c r="C499" s="183" t="s">
        <v>899</v>
      </c>
      <c r="D499" s="183" t="s">
        <v>120</v>
      </c>
      <c r="E499" s="184" t="s">
        <v>900</v>
      </c>
      <c r="F499" s="185" t="s">
        <v>901</v>
      </c>
      <c r="G499" s="186" t="s">
        <v>138</v>
      </c>
      <c r="H499" s="187">
        <v>1</v>
      </c>
      <c r="I499" s="188"/>
      <c r="J499" s="189">
        <f>ROUND(I499*H499,2)</f>
        <v>0</v>
      </c>
      <c r="K499" s="185" t="s">
        <v>1</v>
      </c>
      <c r="L499" s="34"/>
      <c r="M499" s="190" t="s">
        <v>1</v>
      </c>
      <c r="N499" s="191" t="s">
        <v>42</v>
      </c>
      <c r="O499" s="62"/>
      <c r="P499" s="192">
        <f>O499*H499</f>
        <v>0</v>
      </c>
      <c r="Q499" s="192">
        <v>0.00021</v>
      </c>
      <c r="R499" s="192">
        <f>Q499*H499</f>
        <v>0.00021</v>
      </c>
      <c r="S499" s="192">
        <v>0</v>
      </c>
      <c r="T499" s="193">
        <f>S499*H499</f>
        <v>0</v>
      </c>
      <c r="AR499" s="194" t="s">
        <v>124</v>
      </c>
      <c r="AT499" s="194" t="s">
        <v>120</v>
      </c>
      <c r="AU499" s="194" t="s">
        <v>125</v>
      </c>
      <c r="AY499" s="13" t="s">
        <v>114</v>
      </c>
      <c r="BE499" s="195">
        <f>IF(N499="základní",J499,0)</f>
        <v>0</v>
      </c>
      <c r="BF499" s="195">
        <f>IF(N499="snížená",J499,0)</f>
        <v>0</v>
      </c>
      <c r="BG499" s="195">
        <f>IF(N499="zákl. přenesená",J499,0)</f>
        <v>0</v>
      </c>
      <c r="BH499" s="195">
        <f>IF(N499="sníž. přenesená",J499,0)</f>
        <v>0</v>
      </c>
      <c r="BI499" s="195">
        <f>IF(N499="nulová",J499,0)</f>
        <v>0</v>
      </c>
      <c r="BJ499" s="13" t="s">
        <v>21</v>
      </c>
      <c r="BK499" s="195">
        <f>ROUND(I499*H499,2)</f>
        <v>0</v>
      </c>
      <c r="BL499" s="13" t="s">
        <v>124</v>
      </c>
      <c r="BM499" s="194" t="s">
        <v>902</v>
      </c>
    </row>
    <row r="500" spans="2:47" s="1" customFormat="1" ht="18">
      <c r="B500" s="30"/>
      <c r="C500" s="31"/>
      <c r="D500" s="196" t="s">
        <v>127</v>
      </c>
      <c r="E500" s="31"/>
      <c r="F500" s="197" t="s">
        <v>903</v>
      </c>
      <c r="G500" s="31"/>
      <c r="H500" s="31"/>
      <c r="I500" s="101"/>
      <c r="J500" s="31"/>
      <c r="K500" s="31"/>
      <c r="L500" s="34"/>
      <c r="M500" s="198"/>
      <c r="N500" s="62"/>
      <c r="O500" s="62"/>
      <c r="P500" s="62"/>
      <c r="Q500" s="62"/>
      <c r="R500" s="62"/>
      <c r="S500" s="62"/>
      <c r="T500" s="63"/>
      <c r="AT500" s="13" t="s">
        <v>127</v>
      </c>
      <c r="AU500" s="13" t="s">
        <v>125</v>
      </c>
    </row>
    <row r="501" spans="2:65" s="1" customFormat="1" ht="24" customHeight="1">
      <c r="B501" s="30"/>
      <c r="C501" s="183" t="s">
        <v>904</v>
      </c>
      <c r="D501" s="183" t="s">
        <v>120</v>
      </c>
      <c r="E501" s="184" t="s">
        <v>905</v>
      </c>
      <c r="F501" s="185" t="s">
        <v>906</v>
      </c>
      <c r="G501" s="186" t="s">
        <v>138</v>
      </c>
      <c r="H501" s="187">
        <v>1</v>
      </c>
      <c r="I501" s="188"/>
      <c r="J501" s="189">
        <f>ROUND(I501*H501,2)</f>
        <v>0</v>
      </c>
      <c r="K501" s="185" t="s">
        <v>1</v>
      </c>
      <c r="L501" s="34"/>
      <c r="M501" s="190" t="s">
        <v>1</v>
      </c>
      <c r="N501" s="191" t="s">
        <v>42</v>
      </c>
      <c r="O501" s="62"/>
      <c r="P501" s="192">
        <f>O501*H501</f>
        <v>0</v>
      </c>
      <c r="Q501" s="192">
        <v>0.0002</v>
      </c>
      <c r="R501" s="192">
        <f>Q501*H501</f>
        <v>0.0002</v>
      </c>
      <c r="S501" s="192">
        <v>0</v>
      </c>
      <c r="T501" s="193">
        <f>S501*H501</f>
        <v>0</v>
      </c>
      <c r="AR501" s="194" t="s">
        <v>124</v>
      </c>
      <c r="AT501" s="194" t="s">
        <v>120</v>
      </c>
      <c r="AU501" s="194" t="s">
        <v>125</v>
      </c>
      <c r="AY501" s="13" t="s">
        <v>114</v>
      </c>
      <c r="BE501" s="195">
        <f>IF(N501="základní",J501,0)</f>
        <v>0</v>
      </c>
      <c r="BF501" s="195">
        <f>IF(N501="snížená",J501,0)</f>
        <v>0</v>
      </c>
      <c r="BG501" s="195">
        <f>IF(N501="zákl. přenesená",J501,0)</f>
        <v>0</v>
      </c>
      <c r="BH501" s="195">
        <f>IF(N501="sníž. přenesená",J501,0)</f>
        <v>0</v>
      </c>
      <c r="BI501" s="195">
        <f>IF(N501="nulová",J501,0)</f>
        <v>0</v>
      </c>
      <c r="BJ501" s="13" t="s">
        <v>21</v>
      </c>
      <c r="BK501" s="195">
        <f>ROUND(I501*H501,2)</f>
        <v>0</v>
      </c>
      <c r="BL501" s="13" t="s">
        <v>124</v>
      </c>
      <c r="BM501" s="194" t="s">
        <v>907</v>
      </c>
    </row>
    <row r="502" spans="2:47" s="1" customFormat="1" ht="18">
      <c r="B502" s="30"/>
      <c r="C502" s="31"/>
      <c r="D502" s="196" t="s">
        <v>127</v>
      </c>
      <c r="E502" s="31"/>
      <c r="F502" s="197" t="s">
        <v>906</v>
      </c>
      <c r="G502" s="31"/>
      <c r="H502" s="31"/>
      <c r="I502" s="101"/>
      <c r="J502" s="31"/>
      <c r="K502" s="31"/>
      <c r="L502" s="34"/>
      <c r="M502" s="198"/>
      <c r="N502" s="62"/>
      <c r="O502" s="62"/>
      <c r="P502" s="62"/>
      <c r="Q502" s="62"/>
      <c r="R502" s="62"/>
      <c r="S502" s="62"/>
      <c r="T502" s="63"/>
      <c r="AT502" s="13" t="s">
        <v>127</v>
      </c>
      <c r="AU502" s="13" t="s">
        <v>125</v>
      </c>
    </row>
    <row r="503" spans="2:65" s="1" customFormat="1" ht="24" customHeight="1">
      <c r="B503" s="30"/>
      <c r="C503" s="183" t="s">
        <v>908</v>
      </c>
      <c r="D503" s="183" t="s">
        <v>120</v>
      </c>
      <c r="E503" s="184" t="s">
        <v>909</v>
      </c>
      <c r="F503" s="185" t="s">
        <v>910</v>
      </c>
      <c r="G503" s="186" t="s">
        <v>138</v>
      </c>
      <c r="H503" s="187">
        <v>1</v>
      </c>
      <c r="I503" s="188"/>
      <c r="J503" s="189">
        <f>ROUND(I503*H503,2)</f>
        <v>0</v>
      </c>
      <c r="K503" s="185" t="s">
        <v>1</v>
      </c>
      <c r="L503" s="34"/>
      <c r="M503" s="190" t="s">
        <v>1</v>
      </c>
      <c r="N503" s="191" t="s">
        <v>42</v>
      </c>
      <c r="O503" s="62"/>
      <c r="P503" s="192">
        <f>O503*H503</f>
        <v>0</v>
      </c>
      <c r="Q503" s="192">
        <v>0.00033</v>
      </c>
      <c r="R503" s="192">
        <f>Q503*H503</f>
        <v>0.00033</v>
      </c>
      <c r="S503" s="192">
        <v>0</v>
      </c>
      <c r="T503" s="193">
        <f>S503*H503</f>
        <v>0</v>
      </c>
      <c r="AR503" s="194" t="s">
        <v>124</v>
      </c>
      <c r="AT503" s="194" t="s">
        <v>120</v>
      </c>
      <c r="AU503" s="194" t="s">
        <v>125</v>
      </c>
      <c r="AY503" s="13" t="s">
        <v>114</v>
      </c>
      <c r="BE503" s="195">
        <f>IF(N503="základní",J503,0)</f>
        <v>0</v>
      </c>
      <c r="BF503" s="195">
        <f>IF(N503="snížená",J503,0)</f>
        <v>0</v>
      </c>
      <c r="BG503" s="195">
        <f>IF(N503="zákl. přenesená",J503,0)</f>
        <v>0</v>
      </c>
      <c r="BH503" s="195">
        <f>IF(N503="sníž. přenesená",J503,0)</f>
        <v>0</v>
      </c>
      <c r="BI503" s="195">
        <f>IF(N503="nulová",J503,0)</f>
        <v>0</v>
      </c>
      <c r="BJ503" s="13" t="s">
        <v>21</v>
      </c>
      <c r="BK503" s="195">
        <f>ROUND(I503*H503,2)</f>
        <v>0</v>
      </c>
      <c r="BL503" s="13" t="s">
        <v>124</v>
      </c>
      <c r="BM503" s="194" t="s">
        <v>911</v>
      </c>
    </row>
    <row r="504" spans="2:47" s="1" customFormat="1" ht="18">
      <c r="B504" s="30"/>
      <c r="C504" s="31"/>
      <c r="D504" s="196" t="s">
        <v>127</v>
      </c>
      <c r="E504" s="31"/>
      <c r="F504" s="197" t="s">
        <v>910</v>
      </c>
      <c r="G504" s="31"/>
      <c r="H504" s="31"/>
      <c r="I504" s="101"/>
      <c r="J504" s="31"/>
      <c r="K504" s="31"/>
      <c r="L504" s="34"/>
      <c r="M504" s="198"/>
      <c r="N504" s="62"/>
      <c r="O504" s="62"/>
      <c r="P504" s="62"/>
      <c r="Q504" s="62"/>
      <c r="R504" s="62"/>
      <c r="S504" s="62"/>
      <c r="T504" s="63"/>
      <c r="AT504" s="13" t="s">
        <v>127</v>
      </c>
      <c r="AU504" s="13" t="s">
        <v>125</v>
      </c>
    </row>
    <row r="505" spans="2:65" s="1" customFormat="1" ht="24" customHeight="1">
      <c r="B505" s="30"/>
      <c r="C505" s="183" t="s">
        <v>912</v>
      </c>
      <c r="D505" s="183" t="s">
        <v>120</v>
      </c>
      <c r="E505" s="184" t="s">
        <v>913</v>
      </c>
      <c r="F505" s="185" t="s">
        <v>914</v>
      </c>
      <c r="G505" s="186" t="s">
        <v>138</v>
      </c>
      <c r="H505" s="187">
        <v>1</v>
      </c>
      <c r="I505" s="188"/>
      <c r="J505" s="189">
        <f>ROUND(I505*H505,2)</f>
        <v>0</v>
      </c>
      <c r="K505" s="185" t="s">
        <v>1</v>
      </c>
      <c r="L505" s="34"/>
      <c r="M505" s="190" t="s">
        <v>1</v>
      </c>
      <c r="N505" s="191" t="s">
        <v>42</v>
      </c>
      <c r="O505" s="62"/>
      <c r="P505" s="192">
        <f>O505*H505</f>
        <v>0</v>
      </c>
      <c r="Q505" s="192">
        <v>0.0002</v>
      </c>
      <c r="R505" s="192">
        <f>Q505*H505</f>
        <v>0.0002</v>
      </c>
      <c r="S505" s="192">
        <v>0</v>
      </c>
      <c r="T505" s="193">
        <f>S505*H505</f>
        <v>0</v>
      </c>
      <c r="AR505" s="194" t="s">
        <v>124</v>
      </c>
      <c r="AT505" s="194" t="s">
        <v>120</v>
      </c>
      <c r="AU505" s="194" t="s">
        <v>125</v>
      </c>
      <c r="AY505" s="13" t="s">
        <v>114</v>
      </c>
      <c r="BE505" s="195">
        <f>IF(N505="základní",J505,0)</f>
        <v>0</v>
      </c>
      <c r="BF505" s="195">
        <f>IF(N505="snížená",J505,0)</f>
        <v>0</v>
      </c>
      <c r="BG505" s="195">
        <f>IF(N505="zákl. přenesená",J505,0)</f>
        <v>0</v>
      </c>
      <c r="BH505" s="195">
        <f>IF(N505="sníž. přenesená",J505,0)</f>
        <v>0</v>
      </c>
      <c r="BI505" s="195">
        <f>IF(N505="nulová",J505,0)</f>
        <v>0</v>
      </c>
      <c r="BJ505" s="13" t="s">
        <v>21</v>
      </c>
      <c r="BK505" s="195">
        <f>ROUND(I505*H505,2)</f>
        <v>0</v>
      </c>
      <c r="BL505" s="13" t="s">
        <v>124</v>
      </c>
      <c r="BM505" s="194" t="s">
        <v>915</v>
      </c>
    </row>
    <row r="506" spans="2:47" s="1" customFormat="1" ht="18">
      <c r="B506" s="30"/>
      <c r="C506" s="31"/>
      <c r="D506" s="196" t="s">
        <v>127</v>
      </c>
      <c r="E506" s="31"/>
      <c r="F506" s="197" t="s">
        <v>914</v>
      </c>
      <c r="G506" s="31"/>
      <c r="H506" s="31"/>
      <c r="I506" s="101"/>
      <c r="J506" s="31"/>
      <c r="K506" s="31"/>
      <c r="L506" s="34"/>
      <c r="M506" s="198"/>
      <c r="N506" s="62"/>
      <c r="O506" s="62"/>
      <c r="P506" s="62"/>
      <c r="Q506" s="62"/>
      <c r="R506" s="62"/>
      <c r="S506" s="62"/>
      <c r="T506" s="63"/>
      <c r="AT506" s="13" t="s">
        <v>127</v>
      </c>
      <c r="AU506" s="13" t="s">
        <v>125</v>
      </c>
    </row>
    <row r="507" spans="2:65" s="1" customFormat="1" ht="24" customHeight="1">
      <c r="B507" s="30"/>
      <c r="C507" s="183" t="s">
        <v>916</v>
      </c>
      <c r="D507" s="183" t="s">
        <v>120</v>
      </c>
      <c r="E507" s="184" t="s">
        <v>917</v>
      </c>
      <c r="F507" s="185" t="s">
        <v>918</v>
      </c>
      <c r="G507" s="186" t="s">
        <v>138</v>
      </c>
      <c r="H507" s="187">
        <v>1</v>
      </c>
      <c r="I507" s="188"/>
      <c r="J507" s="189">
        <f>ROUND(I507*H507,2)</f>
        <v>0</v>
      </c>
      <c r="K507" s="185" t="s">
        <v>1</v>
      </c>
      <c r="L507" s="34"/>
      <c r="M507" s="190" t="s">
        <v>1</v>
      </c>
      <c r="N507" s="191" t="s">
        <v>42</v>
      </c>
      <c r="O507" s="62"/>
      <c r="P507" s="192">
        <f>O507*H507</f>
        <v>0</v>
      </c>
      <c r="Q507" s="192">
        <v>7E-05</v>
      </c>
      <c r="R507" s="192">
        <f>Q507*H507</f>
        <v>7E-05</v>
      </c>
      <c r="S507" s="192">
        <v>0</v>
      </c>
      <c r="T507" s="193">
        <f>S507*H507</f>
        <v>0</v>
      </c>
      <c r="AR507" s="194" t="s">
        <v>124</v>
      </c>
      <c r="AT507" s="194" t="s">
        <v>120</v>
      </c>
      <c r="AU507" s="194" t="s">
        <v>125</v>
      </c>
      <c r="AY507" s="13" t="s">
        <v>114</v>
      </c>
      <c r="BE507" s="195">
        <f>IF(N507="základní",J507,0)</f>
        <v>0</v>
      </c>
      <c r="BF507" s="195">
        <f>IF(N507="snížená",J507,0)</f>
        <v>0</v>
      </c>
      <c r="BG507" s="195">
        <f>IF(N507="zákl. přenesená",J507,0)</f>
        <v>0</v>
      </c>
      <c r="BH507" s="195">
        <f>IF(N507="sníž. přenesená",J507,0)</f>
        <v>0</v>
      </c>
      <c r="BI507" s="195">
        <f>IF(N507="nulová",J507,0)</f>
        <v>0</v>
      </c>
      <c r="BJ507" s="13" t="s">
        <v>21</v>
      </c>
      <c r="BK507" s="195">
        <f>ROUND(I507*H507,2)</f>
        <v>0</v>
      </c>
      <c r="BL507" s="13" t="s">
        <v>124</v>
      </c>
      <c r="BM507" s="194" t="s">
        <v>919</v>
      </c>
    </row>
    <row r="508" spans="2:47" s="1" customFormat="1" ht="18">
      <c r="B508" s="30"/>
      <c r="C508" s="31"/>
      <c r="D508" s="196" t="s">
        <v>127</v>
      </c>
      <c r="E508" s="31"/>
      <c r="F508" s="197" t="s">
        <v>918</v>
      </c>
      <c r="G508" s="31"/>
      <c r="H508" s="31"/>
      <c r="I508" s="101"/>
      <c r="J508" s="31"/>
      <c r="K508" s="31"/>
      <c r="L508" s="34"/>
      <c r="M508" s="198"/>
      <c r="N508" s="62"/>
      <c r="O508" s="62"/>
      <c r="P508" s="62"/>
      <c r="Q508" s="62"/>
      <c r="R508" s="62"/>
      <c r="S508" s="62"/>
      <c r="T508" s="63"/>
      <c r="AT508" s="13" t="s">
        <v>127</v>
      </c>
      <c r="AU508" s="13" t="s">
        <v>125</v>
      </c>
    </row>
    <row r="509" spans="2:65" s="1" customFormat="1" ht="24" customHeight="1">
      <c r="B509" s="30"/>
      <c r="C509" s="183" t="s">
        <v>920</v>
      </c>
      <c r="D509" s="183" t="s">
        <v>120</v>
      </c>
      <c r="E509" s="184" t="s">
        <v>921</v>
      </c>
      <c r="F509" s="185" t="s">
        <v>922</v>
      </c>
      <c r="G509" s="186" t="s">
        <v>138</v>
      </c>
      <c r="H509" s="187">
        <v>1</v>
      </c>
      <c r="I509" s="188"/>
      <c r="J509" s="189">
        <f>ROUND(I509*H509,2)</f>
        <v>0</v>
      </c>
      <c r="K509" s="185" t="s">
        <v>1</v>
      </c>
      <c r="L509" s="34"/>
      <c r="M509" s="190" t="s">
        <v>1</v>
      </c>
      <c r="N509" s="191" t="s">
        <v>42</v>
      </c>
      <c r="O509" s="62"/>
      <c r="P509" s="192">
        <f>O509*H509</f>
        <v>0</v>
      </c>
      <c r="Q509" s="192">
        <v>0.0004</v>
      </c>
      <c r="R509" s="192">
        <f>Q509*H509</f>
        <v>0.0004</v>
      </c>
      <c r="S509" s="192">
        <v>0</v>
      </c>
      <c r="T509" s="193">
        <f>S509*H509</f>
        <v>0</v>
      </c>
      <c r="AR509" s="194" t="s">
        <v>124</v>
      </c>
      <c r="AT509" s="194" t="s">
        <v>120</v>
      </c>
      <c r="AU509" s="194" t="s">
        <v>125</v>
      </c>
      <c r="AY509" s="13" t="s">
        <v>114</v>
      </c>
      <c r="BE509" s="195">
        <f>IF(N509="základní",J509,0)</f>
        <v>0</v>
      </c>
      <c r="BF509" s="195">
        <f>IF(N509="snížená",J509,0)</f>
        <v>0</v>
      </c>
      <c r="BG509" s="195">
        <f>IF(N509="zákl. přenesená",J509,0)</f>
        <v>0</v>
      </c>
      <c r="BH509" s="195">
        <f>IF(N509="sníž. přenesená",J509,0)</f>
        <v>0</v>
      </c>
      <c r="BI509" s="195">
        <f>IF(N509="nulová",J509,0)</f>
        <v>0</v>
      </c>
      <c r="BJ509" s="13" t="s">
        <v>21</v>
      </c>
      <c r="BK509" s="195">
        <f>ROUND(I509*H509,2)</f>
        <v>0</v>
      </c>
      <c r="BL509" s="13" t="s">
        <v>124</v>
      </c>
      <c r="BM509" s="194" t="s">
        <v>923</v>
      </c>
    </row>
    <row r="510" spans="2:47" s="1" customFormat="1" ht="12">
      <c r="B510" s="30"/>
      <c r="C510" s="31"/>
      <c r="D510" s="196" t="s">
        <v>127</v>
      </c>
      <c r="E510" s="31"/>
      <c r="F510" s="197" t="s">
        <v>922</v>
      </c>
      <c r="G510" s="31"/>
      <c r="H510" s="31"/>
      <c r="I510" s="101"/>
      <c r="J510" s="31"/>
      <c r="K510" s="31"/>
      <c r="L510" s="34"/>
      <c r="M510" s="198"/>
      <c r="N510" s="62"/>
      <c r="O510" s="62"/>
      <c r="P510" s="62"/>
      <c r="Q510" s="62"/>
      <c r="R510" s="62"/>
      <c r="S510" s="62"/>
      <c r="T510" s="63"/>
      <c r="AT510" s="13" t="s">
        <v>127</v>
      </c>
      <c r="AU510" s="13" t="s">
        <v>125</v>
      </c>
    </row>
    <row r="511" spans="2:65" s="1" customFormat="1" ht="24" customHeight="1">
      <c r="B511" s="30"/>
      <c r="C511" s="183" t="s">
        <v>924</v>
      </c>
      <c r="D511" s="183" t="s">
        <v>120</v>
      </c>
      <c r="E511" s="184" t="s">
        <v>925</v>
      </c>
      <c r="F511" s="185" t="s">
        <v>926</v>
      </c>
      <c r="G511" s="186" t="s">
        <v>138</v>
      </c>
      <c r="H511" s="187">
        <v>1</v>
      </c>
      <c r="I511" s="188"/>
      <c r="J511" s="189">
        <f>ROUND(I511*H511,2)</f>
        <v>0</v>
      </c>
      <c r="K511" s="185" t="s">
        <v>1</v>
      </c>
      <c r="L511" s="34"/>
      <c r="M511" s="190" t="s">
        <v>1</v>
      </c>
      <c r="N511" s="191" t="s">
        <v>42</v>
      </c>
      <c r="O511" s="62"/>
      <c r="P511" s="192">
        <f>O511*H511</f>
        <v>0</v>
      </c>
      <c r="Q511" s="192">
        <v>0.00065</v>
      </c>
      <c r="R511" s="192">
        <f>Q511*H511</f>
        <v>0.00065</v>
      </c>
      <c r="S511" s="192">
        <v>0</v>
      </c>
      <c r="T511" s="193">
        <f>S511*H511</f>
        <v>0</v>
      </c>
      <c r="AR511" s="194" t="s">
        <v>124</v>
      </c>
      <c r="AT511" s="194" t="s">
        <v>120</v>
      </c>
      <c r="AU511" s="194" t="s">
        <v>125</v>
      </c>
      <c r="AY511" s="13" t="s">
        <v>114</v>
      </c>
      <c r="BE511" s="195">
        <f>IF(N511="základní",J511,0)</f>
        <v>0</v>
      </c>
      <c r="BF511" s="195">
        <f>IF(N511="snížená",J511,0)</f>
        <v>0</v>
      </c>
      <c r="BG511" s="195">
        <f>IF(N511="zákl. přenesená",J511,0)</f>
        <v>0</v>
      </c>
      <c r="BH511" s="195">
        <f>IF(N511="sníž. přenesená",J511,0)</f>
        <v>0</v>
      </c>
      <c r="BI511" s="195">
        <f>IF(N511="nulová",J511,0)</f>
        <v>0</v>
      </c>
      <c r="BJ511" s="13" t="s">
        <v>21</v>
      </c>
      <c r="BK511" s="195">
        <f>ROUND(I511*H511,2)</f>
        <v>0</v>
      </c>
      <c r="BL511" s="13" t="s">
        <v>124</v>
      </c>
      <c r="BM511" s="194" t="s">
        <v>927</v>
      </c>
    </row>
    <row r="512" spans="2:47" s="1" customFormat="1" ht="18">
      <c r="B512" s="30"/>
      <c r="C512" s="31"/>
      <c r="D512" s="196" t="s">
        <v>127</v>
      </c>
      <c r="E512" s="31"/>
      <c r="F512" s="197" t="s">
        <v>926</v>
      </c>
      <c r="G512" s="31"/>
      <c r="H512" s="31"/>
      <c r="I512" s="101"/>
      <c r="J512" s="31"/>
      <c r="K512" s="31"/>
      <c r="L512" s="34"/>
      <c r="M512" s="198"/>
      <c r="N512" s="62"/>
      <c r="O512" s="62"/>
      <c r="P512" s="62"/>
      <c r="Q512" s="62"/>
      <c r="R512" s="62"/>
      <c r="S512" s="62"/>
      <c r="T512" s="63"/>
      <c r="AT512" s="13" t="s">
        <v>127</v>
      </c>
      <c r="AU512" s="13" t="s">
        <v>125</v>
      </c>
    </row>
    <row r="513" spans="2:65" s="1" customFormat="1" ht="24" customHeight="1">
      <c r="B513" s="30"/>
      <c r="C513" s="183" t="s">
        <v>928</v>
      </c>
      <c r="D513" s="183" t="s">
        <v>120</v>
      </c>
      <c r="E513" s="184" t="s">
        <v>929</v>
      </c>
      <c r="F513" s="185" t="s">
        <v>930</v>
      </c>
      <c r="G513" s="186" t="s">
        <v>189</v>
      </c>
      <c r="H513" s="187">
        <v>1</v>
      </c>
      <c r="I513" s="188"/>
      <c r="J513" s="189">
        <f>ROUND(I513*H513,2)</f>
        <v>0</v>
      </c>
      <c r="K513" s="185" t="s">
        <v>231</v>
      </c>
      <c r="L513" s="34"/>
      <c r="M513" s="190" t="s">
        <v>1</v>
      </c>
      <c r="N513" s="191" t="s">
        <v>42</v>
      </c>
      <c r="O513" s="62"/>
      <c r="P513" s="192">
        <f>O513*H513</f>
        <v>0</v>
      </c>
      <c r="Q513" s="192">
        <v>0</v>
      </c>
      <c r="R513" s="192">
        <f>Q513*H513</f>
        <v>0</v>
      </c>
      <c r="S513" s="192">
        <v>0.004</v>
      </c>
      <c r="T513" s="193">
        <f>S513*H513</f>
        <v>0.004</v>
      </c>
      <c r="AR513" s="194" t="s">
        <v>124</v>
      </c>
      <c r="AT513" s="194" t="s">
        <v>120</v>
      </c>
      <c r="AU513" s="194" t="s">
        <v>125</v>
      </c>
      <c r="AY513" s="13" t="s">
        <v>114</v>
      </c>
      <c r="BE513" s="195">
        <f>IF(N513="základní",J513,0)</f>
        <v>0</v>
      </c>
      <c r="BF513" s="195">
        <f>IF(N513="snížená",J513,0)</f>
        <v>0</v>
      </c>
      <c r="BG513" s="195">
        <f>IF(N513="zákl. přenesená",J513,0)</f>
        <v>0</v>
      </c>
      <c r="BH513" s="195">
        <f>IF(N513="sníž. přenesená",J513,0)</f>
        <v>0</v>
      </c>
      <c r="BI513" s="195">
        <f>IF(N513="nulová",J513,0)</f>
        <v>0</v>
      </c>
      <c r="BJ513" s="13" t="s">
        <v>21</v>
      </c>
      <c r="BK513" s="195">
        <f>ROUND(I513*H513,2)</f>
        <v>0</v>
      </c>
      <c r="BL513" s="13" t="s">
        <v>124</v>
      </c>
      <c r="BM513" s="194" t="s">
        <v>931</v>
      </c>
    </row>
    <row r="514" spans="2:47" s="1" customFormat="1" ht="27">
      <c r="B514" s="30"/>
      <c r="C514" s="31"/>
      <c r="D514" s="196" t="s">
        <v>127</v>
      </c>
      <c r="E514" s="31"/>
      <c r="F514" s="197" t="s">
        <v>932</v>
      </c>
      <c r="G514" s="31"/>
      <c r="H514" s="31"/>
      <c r="I514" s="101"/>
      <c r="J514" s="31"/>
      <c r="K514" s="31"/>
      <c r="L514" s="34"/>
      <c r="M514" s="209"/>
      <c r="N514" s="210"/>
      <c r="O514" s="210"/>
      <c r="P514" s="210"/>
      <c r="Q514" s="210"/>
      <c r="R514" s="210"/>
      <c r="S514" s="210"/>
      <c r="T514" s="211"/>
      <c r="AT514" s="13" t="s">
        <v>127</v>
      </c>
      <c r="AU514" s="13" t="s">
        <v>125</v>
      </c>
    </row>
    <row r="515" spans="2:12" s="1" customFormat="1" ht="6.95" customHeight="1">
      <c r="B515" s="45"/>
      <c r="C515" s="46"/>
      <c r="D515" s="46"/>
      <c r="E515" s="46"/>
      <c r="F515" s="46"/>
      <c r="G515" s="46"/>
      <c r="H515" s="46"/>
      <c r="I515" s="133"/>
      <c r="J515" s="46"/>
      <c r="K515" s="46"/>
      <c r="L515" s="34"/>
    </row>
  </sheetData>
  <sheetProtection algorithmName="SHA-512" hashValue="noXcPKqIox+0dmwJIYo3DdcVqXe8u/3BlsLCUfng0pcy3cMRkFv7CENKv5qX1mhk8jpXFkNF3643K3acta232w==" saltValue="Jled81K7yuw/HhGSDtaN7c293zPqZTaAPZvdmJSH6lhpM3ujlzQculK1yTbWu+vUtrtE+Iryabg2z8ebVlA2kQ==" spinCount="100000" sheet="1" objects="1" scenarios="1" formatColumns="0" formatRows="0" autoFilter="0"/>
  <autoFilter ref="C120:K514"/>
  <mergeCells count="6">
    <mergeCell ref="E113:H113"/>
    <mergeCell ref="L2:V2"/>
    <mergeCell ref="E7:H7"/>
    <mergeCell ref="E16:H16"/>
    <mergeCell ref="E25:H25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Pokorný Vladan</dc:creator>
  <cp:keywords/>
  <dc:description/>
  <cp:lastModifiedBy>Poremska</cp:lastModifiedBy>
  <dcterms:created xsi:type="dcterms:W3CDTF">2019-10-17T06:27:33Z</dcterms:created>
  <dcterms:modified xsi:type="dcterms:W3CDTF">2020-01-13T21:30:05Z</dcterms:modified>
  <cp:category/>
  <cp:version/>
  <cp:contentType/>
  <cp:contentStatus/>
</cp:coreProperties>
</file>