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Pokorny\Documents\=OSM\=KOMUNIKACE\opravy MK 2019\VZ 2019\"/>
    </mc:Choice>
  </mc:AlternateContent>
  <bookViews>
    <workbookView xWindow="0" yWindow="0" windowWidth="19320" windowHeight="10185"/>
  </bookViews>
  <sheets>
    <sheet name="Žižkova I" sheetId="7" r:id="rId1"/>
    <sheet name="Žižkova II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6" i="8" l="1"/>
  <c r="I134" i="8"/>
  <c r="I133" i="8" s="1"/>
  <c r="I59" i="8" s="1"/>
  <c r="I131" i="8"/>
  <c r="I129" i="8"/>
  <c r="I127" i="8"/>
  <c r="I122" i="8"/>
  <c r="I120" i="8"/>
  <c r="I118" i="8"/>
  <c r="G116" i="8"/>
  <c r="G124" i="8" s="1"/>
  <c r="I124" i="8" s="1"/>
  <c r="I114" i="8"/>
  <c r="G112" i="8"/>
  <c r="I112" i="8" s="1"/>
  <c r="I110" i="8"/>
  <c r="G110" i="8"/>
  <c r="I108" i="8"/>
  <c r="I106" i="8"/>
  <c r="I104" i="8"/>
  <c r="I102" i="8"/>
  <c r="I100" i="8"/>
  <c r="I98" i="8"/>
  <c r="G94" i="8"/>
  <c r="I94" i="8" s="1"/>
  <c r="G86" i="8"/>
  <c r="G96" i="8" s="1"/>
  <c r="I96" i="8" s="1"/>
  <c r="I84" i="8"/>
  <c r="G82" i="8"/>
  <c r="I82" i="8" s="1"/>
  <c r="E75" i="8"/>
  <c r="I74" i="8"/>
  <c r="E74" i="8"/>
  <c r="E72" i="8"/>
  <c r="D70" i="8"/>
  <c r="D68" i="8"/>
  <c r="E50" i="8"/>
  <c r="E49" i="8"/>
  <c r="E47" i="8"/>
  <c r="D45" i="8"/>
  <c r="D43" i="8"/>
  <c r="I126" i="8" l="1"/>
  <c r="I58" i="8" s="1"/>
  <c r="G90" i="8"/>
  <c r="I116" i="8"/>
  <c r="I86" i="8"/>
  <c r="G88" i="8"/>
  <c r="I88" i="8" s="1"/>
  <c r="G92" i="8" l="1"/>
  <c r="I92" i="8" s="1"/>
  <c r="I90" i="8"/>
  <c r="I81" i="8" s="1"/>
  <c r="I80" i="8" l="1"/>
  <c r="I79" i="8" s="1"/>
  <c r="I78" i="8" s="1"/>
  <c r="I57" i="8"/>
  <c r="I56" i="8" s="1"/>
  <c r="I55" i="8" s="1"/>
  <c r="I54" i="8" s="1"/>
  <c r="I25" i="8" s="1"/>
  <c r="F28" i="8" l="1"/>
  <c r="I28" i="8" s="1"/>
  <c r="I34" i="8" s="1"/>
  <c r="I144" i="7" l="1"/>
  <c r="I142" i="7"/>
  <c r="I141" i="7" s="1"/>
  <c r="I60" i="7" s="1"/>
  <c r="I139" i="7"/>
  <c r="I137" i="7"/>
  <c r="I135" i="7"/>
  <c r="I133" i="7"/>
  <c r="I132" i="7"/>
  <c r="I130" i="7"/>
  <c r="I128" i="7"/>
  <c r="G126" i="7"/>
  <c r="I126" i="7" s="1"/>
  <c r="I120" i="7"/>
  <c r="I118" i="7"/>
  <c r="G118" i="7"/>
  <c r="G122" i="7" s="1"/>
  <c r="I116" i="7"/>
  <c r="I114" i="7"/>
  <c r="G111" i="7"/>
  <c r="I111" i="7" s="1"/>
  <c r="I109" i="7"/>
  <c r="I107" i="7"/>
  <c r="I105" i="7"/>
  <c r="I103" i="7"/>
  <c r="G103" i="7"/>
  <c r="I101" i="7"/>
  <c r="G99" i="7"/>
  <c r="I99" i="7" s="1"/>
  <c r="G97" i="7"/>
  <c r="I97" i="7" s="1"/>
  <c r="I95" i="7"/>
  <c r="I93" i="7"/>
  <c r="G87" i="7"/>
  <c r="G89" i="7" s="1"/>
  <c r="I89" i="7" s="1"/>
  <c r="I85" i="7"/>
  <c r="I83" i="7"/>
  <c r="G83" i="7"/>
  <c r="E76" i="7"/>
  <c r="E75" i="7"/>
  <c r="I73" i="7"/>
  <c r="E73" i="7"/>
  <c r="D71" i="7"/>
  <c r="D69" i="7"/>
  <c r="E51" i="7"/>
  <c r="E50" i="7"/>
  <c r="E48" i="7"/>
  <c r="D46" i="7"/>
  <c r="D44" i="7"/>
  <c r="I33" i="7"/>
  <c r="I32" i="7"/>
  <c r="I31" i="7"/>
  <c r="I30" i="7"/>
  <c r="I122" i="7" l="1"/>
  <c r="G124" i="7"/>
  <c r="I124" i="7" s="1"/>
  <c r="G123" i="7"/>
  <c r="I123" i="7" s="1"/>
  <c r="G91" i="7"/>
  <c r="I91" i="7" s="1"/>
  <c r="I87" i="7"/>
  <c r="I82" i="7" l="1"/>
  <c r="I113" i="7"/>
  <c r="I59" i="7" s="1"/>
  <c r="I81" i="7" l="1"/>
  <c r="I80" i="7" s="1"/>
  <c r="I79" i="7" s="1"/>
  <c r="I58" i="7"/>
  <c r="I57" i="7" s="1"/>
  <c r="I56" i="7" s="1"/>
  <c r="I55" i="7" s="1"/>
  <c r="I26" i="7" s="1"/>
  <c r="F29" i="7" l="1"/>
  <c r="I29" i="7" s="1"/>
  <c r="I35" i="7" s="1"/>
</calcChain>
</file>

<file path=xl/sharedStrings.xml><?xml version="1.0" encoding="utf-8"?>
<sst xmlns="http://schemas.openxmlformats.org/spreadsheetml/2006/main" count="530" uniqueCount="183">
  <si>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</si>
  <si>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</si>
  <si>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</si>
  <si>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</si>
  <si>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</si>
  <si>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</si>
  <si>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</si>
  <si>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</si>
  <si>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</si>
  <si>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</si>
  <si>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</si>
  <si>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</si>
  <si>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</si>
  <si>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</si>
  <si>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</si>
  <si>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</si>
  <si>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</si>
  <si>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</si>
  <si>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</si>
  <si>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</si>
  <si>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</si>
  <si>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</si>
  <si>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</si>
  <si>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</si>
  <si>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</si>
  <si>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</si>
  <si>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</si>
  <si>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</si>
  <si>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</si>
  <si>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</si>
  <si>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</si>
  <si>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</si>
  <si>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</si>
  <si>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</si>
  <si>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VRN -  Vedlejší rozpočtové náklady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</si>
  <si>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</si>
  <si>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</si>
  <si>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</si>
  <si>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</si>
  <si>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</si>
  <si>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</si>
  <si>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</si>
  <si>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</si>
  <si>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VRN</t>
  </si>
  <si>
    <t xml:space="preserve"> Vedlejší rozpočtové náklady</t>
  </si>
  <si>
    <t>5</t>
  </si>
  <si>
    <t>K</t>
  </si>
  <si>
    <t>X00000001</t>
  </si>
  <si>
    <t>Dopravně inženýrská opatření</t>
  </si>
  <si>
    <t>soubor</t>
  </si>
  <si>
    <t>P</t>
  </si>
  <si>
    <t>CS MU_URS 2012 02</t>
  </si>
  <si>
    <t>PP</t>
  </si>
  <si>
    <t>HSV -  Práce a dodávky HSV</t>
  </si>
  <si>
    <t xml:space="preserve">    5 -  Komunikace</t>
  </si>
  <si>
    <t xml:space="preserve">      50_2 -  Celoplošná výsprava</t>
  </si>
  <si>
    <t xml:space="preserve">      50_3 -  Oprava a výměna uličních vpustí</t>
  </si>
  <si>
    <t>HSV</t>
  </si>
  <si>
    <t xml:space="preserve"> Práce a dodávky HSV</t>
  </si>
  <si>
    <t xml:space="preserve"> Komunikace</t>
  </si>
  <si>
    <t>m2</t>
  </si>
  <si>
    <t>m</t>
  </si>
  <si>
    <t>997221571</t>
  </si>
  <si>
    <t>Vodorovná doprava vybouraných hmot do 1 km</t>
  </si>
  <si>
    <t>t</t>
  </si>
  <si>
    <t>Poznámka k položce:
Vodorovná doprava vybouraných hmot bez naložení, ale se složením a s hrubým urovnáním na vzdálenost do 1 km</t>
  </si>
  <si>
    <t>997221579</t>
  </si>
  <si>
    <t>Příplatek ZKD 1 km u vodorovné dopravy vybouraných hmot</t>
  </si>
  <si>
    <t>Poznámka k položce:
Vodorovná doprava vybouraných hmot bez naložení, ale se složením a s hrubým urovnáním na vzdálenost Příplatek k ceně za každý další i započatý 1 km přes 1 km</t>
  </si>
  <si>
    <t>997221845</t>
  </si>
  <si>
    <t>Poplatek za uložení odpadu z asfaltových povrchů na skládce (skládkovné)</t>
  </si>
  <si>
    <t>Poznámka k položce:
Poplatek za uložení stavebního odpadu na skládce (skládkovné) z asfaltových povrchů</t>
  </si>
  <si>
    <t>kus</t>
  </si>
  <si>
    <t>573231111</t>
  </si>
  <si>
    <t>Postřik živičný spojovací ze silniční emulze v množství do 0,7 kg/m2</t>
  </si>
  <si>
    <t>Poznámka k položce:
Postřik živičný spojovací bez posypu kamenivem ze silniční emulze, v množství od 0,50 do 0,80 kg/m2</t>
  </si>
  <si>
    <t>572141111</t>
  </si>
  <si>
    <t>Vyrovnání povrchu dosavadních krytů asfaltovým betonem ACO (AB) tl do 40 mm</t>
  </si>
  <si>
    <t>998225111</t>
  </si>
  <si>
    <t>Přesun hmot pro pozemní komunikace s krytem z kamene, monolitickým betonovým nebo živičným</t>
  </si>
  <si>
    <t>50_2</t>
  </si>
  <si>
    <t xml:space="preserve"> Celoplošná výsprava</t>
  </si>
  <si>
    <t>CS ÚRS 2015 01</t>
  </si>
  <si>
    <t>938909331</t>
  </si>
  <si>
    <t>Čištění vozovek metením ručně podkladu nebo krytu betonového nebo živičného</t>
  </si>
  <si>
    <t>Čištění vozovek metením bláta, prachu nebo hlinitého nánosu s odklizením na hromady na vzdálenost do 20 m nebo naložením na dopravní prostředek ručně povrchu podkladu nebo krytu betonového nebo živičného</t>
  </si>
  <si>
    <t>Poznámka k položce:
Vyrovnání povrchu dosavadních krytů s rozprostřením hmot a zhutněním asfaltovým betonem ACO 8 (AB) tl. od 20 do 40 mm</t>
  </si>
  <si>
    <t>577144111</t>
  </si>
  <si>
    <t>Asfaltový beton vrstva obrusná ACO 11 (ABS) tř. I tl 50 mm š do 3 m z nemodifikovaného asfaltu</t>
  </si>
  <si>
    <t>Poznámka k položce:
Asfaltový beton vrstva obrusná ACO 11 (ABS) s rozprostřením a se zhutněním z nemodifikovaného asfaltu v pruhu šířky do 3 m tř. I, po zhutnění tl. 50 mm</t>
  </si>
  <si>
    <t>Poznámka k položce:
Přesun hmot pro komunikace s krytem z kameniva, monolitickým betonovým nebo živičným dopravní vzdálenost do 200 m jakékoliv délky objektu</t>
  </si>
  <si>
    <t>50_3</t>
  </si>
  <si>
    <t xml:space="preserve"> Oprava a výměna uličních vpustí</t>
  </si>
  <si>
    <t>899231111</t>
  </si>
  <si>
    <t>Výšková úprava uličního vstupu nebo vpusti do 200 mm zvýšením mříže</t>
  </si>
  <si>
    <t>Poznámka k položce:
Výšková úprava uličního vstupu nebo vpusti do 200 mm zvýšením mříže</t>
  </si>
  <si>
    <t>899331111</t>
  </si>
  <si>
    <t>Výšková úprava uličního vstupu nebo vpusti do 200 mm zvýšením poklopu</t>
  </si>
  <si>
    <t>Poznámka k položce:
ýšková úprava uličního vstupu nebo vpusti do 200 mm zvýšením poklopu</t>
  </si>
  <si>
    <t>Oprava komunikací v Novém Boru 2019</t>
  </si>
  <si>
    <t>Nový Bor</t>
  </si>
  <si>
    <t>Město Nový Bor</t>
  </si>
  <si>
    <t>113201112</t>
  </si>
  <si>
    <t>Vytrhání obrub silničních ležatých</t>
  </si>
  <si>
    <t>Poznámka k položce:
Vytrhání obrub s vybouráním lože, s přemístěním hmot na skládku na vzdálenost do 3 m nebo s naložením na dopravní prostředek silničních ležatých</t>
  </si>
  <si>
    <t>919735111</t>
  </si>
  <si>
    <t>Řezání stávajícího živičného krytu hl do 50 mm</t>
  </si>
  <si>
    <t>Poznámka k položce:
Řezání stávajícího živičného krytu nebo podkladu hloubky do 50 mm</t>
  </si>
  <si>
    <t>113154263</t>
  </si>
  <si>
    <t>Frézování živičného krytu tl 50 mm pruh š 2 m pl do 1000 m2 s překážkami v trase</t>
  </si>
  <si>
    <t>Poznámka k položce:
Frézování živičného podkladu nebo krytu s naložením na dopravní prostředek plochy přes 500 do 1 000 m2 s překážkami v trase pruhu šířky přes 1 m do 2 m, tloušťky vrstvy 50 mm.</t>
  </si>
  <si>
    <t>899431111</t>
  </si>
  <si>
    <t>Výšková úprava uličního vstupu nebo vpusti do 200 mm zvýšením krycího hrnce, šoupěte nebo hydrantu</t>
  </si>
  <si>
    <t>Poznámka k položce:
Výšková úprava uličního vstupu nebo vpusti do 200 mm zvýšením krycího hrnce, šoupěte nebo hydrantu bez úpravy armatur</t>
  </si>
  <si>
    <t>919794441</t>
  </si>
  <si>
    <t>Úprava ploch kolem hydrantů, šoupat, poklopů a mříží nebo sloupů v živičných krytech pl do 2 m2</t>
  </si>
  <si>
    <t>Poznámka k položce:
Úprava ploch kolem hydrantů, šoupat, kanalizačních poklopů a mříží, sloupů apod. v živičných krytech jakékoliv tloušťky, jednotlivě v půdorysné ploše do 2 m2</t>
  </si>
  <si>
    <t>916131113</t>
  </si>
  <si>
    <t>Osazení silničního obrubníku betonového ležatého s boční opěrou do lože z betonu prostého</t>
  </si>
  <si>
    <t>Poznámka k položce:
Osazení silničního obrubníku betonového se zřízením lože, s vyplněním a zatřením spár cementovou maltou ležatého s boční opěrou z betonu prostého tř. C 12/15, do lože z betonu prostého téže značky</t>
  </si>
  <si>
    <t>M</t>
  </si>
  <si>
    <t>592174650</t>
  </si>
  <si>
    <t>obrubník betonový silniční Standard 100x15x25 cm</t>
  </si>
  <si>
    <t>Poznámka k položce:
obrubníky betonové a železobetonové obrubník silniční Standard   100 x 15 x 25</t>
  </si>
  <si>
    <t>122301101</t>
  </si>
  <si>
    <t>Odkopávky a prokopávky nezapažené v hornině tř. 4 objem do 100 m3</t>
  </si>
  <si>
    <t>m3</t>
  </si>
  <si>
    <t>Odkopávky a prokopávky nezapažené s přehozením výkopku na vzdálenost do 3 m nebo s naložením na dopravní prostředek v hornině tř. 4 do 100 m3</t>
  </si>
  <si>
    <t>871315211</t>
  </si>
  <si>
    <t>Kanalizační potrubí z tvrdého PVC-systém KG tuhost třídy SN4 DN150</t>
  </si>
  <si>
    <t>Kanalizační potrubí z tvrdého PVC systém KG v otevřeném výkopu ve sklonu do 20 %, tuhost třídy SN 4 DN 150</t>
  </si>
  <si>
    <t>171201211</t>
  </si>
  <si>
    <t>Poplatek za uložení odpadu ze sypaniny na skládce (skládkovné)</t>
  </si>
  <si>
    <t>Uložení sypaniny poplatek za uložení sypaniny na skládce ( skládkovné )</t>
  </si>
  <si>
    <t>564761111</t>
  </si>
  <si>
    <t>Podklad z kameniva hrubého drceného vel. 32-63 mm tl 200 mm</t>
  </si>
  <si>
    <t>Podklad nebo kryt z kameniva hrubého drceného vel. 32-63 mm s rozprostřením a zhutněním, po zhutnění tl. 200 mm</t>
  </si>
  <si>
    <t>895941111</t>
  </si>
  <si>
    <t>Zřízení vpusti kanalizační uliční z betonových dílců typ UV-50 normální</t>
  </si>
  <si>
    <t>Poznámka k položce:
Zřízení vpusti kanalizační uliční z betonových dílců typ UV-50 normální. V ceně je zahruto i zřízení lože ze štěrkopísku.</t>
  </si>
  <si>
    <t>592238240</t>
  </si>
  <si>
    <t>vpusť betonová uliční TBV-Q 500/590/200 V /skruž/ 59x50x5 cm</t>
  </si>
  <si>
    <t>prefabrikáty pro uliční vpusti betonové a železobetonové TBV-Q 500/590/200 V /skruž/ 59 x 50 x 5</t>
  </si>
  <si>
    <t>592238210</t>
  </si>
  <si>
    <t>vpusť betonová uliční TBV-Q 660/180 /prstenec/ 18x66x10 cm</t>
  </si>
  <si>
    <t>592238500</t>
  </si>
  <si>
    <t>dno betonové pro uliční vpusť s výtokovým otvorem TBV-Q 450/330/1a 45x33x5 cm</t>
  </si>
  <si>
    <t>prefabrikáty pro uliční vpusti dílce betonové pro uliční vpusti dno s výtokovým otvorem TBV-Q 450/330/1a      45 x 33 x 5</t>
  </si>
  <si>
    <t>592238780</t>
  </si>
  <si>
    <t>mříž M1 D400 DIN 19583-13, 500/500 mm</t>
  </si>
  <si>
    <t>prefabrikáty pro uliční vpusti dílce betonové pro uliční vpusti vpusť dešťová uliční s rámem mříž M1 D400 DIN 19583-13, 500/500mm</t>
  </si>
  <si>
    <t>592238760</t>
  </si>
  <si>
    <t>rám zabetonovaný DIN 19583-9 500/500 mm</t>
  </si>
  <si>
    <t>prefabrikáty pro uliční vpusti dílce betonové pro uliční vpusti vpusť dešťová uliční s rámem rám zabetonovaný DIN 19583-9, 500/500mm</t>
  </si>
  <si>
    <t>592238740</t>
  </si>
  <si>
    <t>koš pozink. C3 DIN 4052, vysoký, pro rám 500/300</t>
  </si>
  <si>
    <t>prefabrikáty pro uliční vpusti dílce betonové pro uliční vpusti vpusť dešťová uliční s rámem koš pozink. C3 DIN 4052, vysoký, rám 500/300</t>
  </si>
  <si>
    <t>Poznámka k položce:
Náklady na projednání dopravních opatření s Dopravním inspektorátem PČR a náklady na zajištění zvláštního uzžívání komunikace a překopového povolení</t>
  </si>
  <si>
    <t>460010025</t>
  </si>
  <si>
    <t>Vytyčení trasy inženýrských sítí v zastavěném prostoru</t>
  </si>
  <si>
    <t>km</t>
  </si>
  <si>
    <t>Oprava povrchu ul. Žižkova - I.etapa</t>
  </si>
  <si>
    <t>Údržba komunikací a komunikací pro pěší</t>
  </si>
  <si>
    <t>Zhotovitel:</t>
  </si>
  <si>
    <t>132212101</t>
  </si>
  <si>
    <t>Hloubení rýh š do 600 mm v hornině tř. 3 objemu do 100 m3 ručním nebo pneu nářadím</t>
  </si>
  <si>
    <t>Hloubení zapažených i nezapažených rýh šířky do 600 mm s urovnáním dna do předepsaného profilu a spádu v hornině tř. 3 do 100 m3</t>
  </si>
  <si>
    <t>132201109</t>
  </si>
  <si>
    <t>Příplatek z alepivost k hloubení rýh š do 600 mm v hornině tř. 3</t>
  </si>
  <si>
    <t>Hloubení zapažených i nezapažených rýh šířky do 600 mm s urovnáním dna do předepsaného profilu a spádu v hornině tř. 3 do 100 m3 Příplatek k cenám za lepivost horniny tř. 3</t>
  </si>
  <si>
    <t>460420022</t>
  </si>
  <si>
    <t>Zřízení kabelového lože v rýze š. do 65 cm z písku, lože tloušťky 10 cm</t>
  </si>
  <si>
    <t>460420045</t>
  </si>
  <si>
    <t>Zřízení kabelového lože, obetonování chrániček</t>
  </si>
  <si>
    <t>460510023</t>
  </si>
  <si>
    <t>Kabelová chránička, PVC trubka 110 mm</t>
  </si>
  <si>
    <t>460570284</t>
  </si>
  <si>
    <t>Zához rýhy 60/120 cm, hornina tř. 4, se zhutněním</t>
  </si>
  <si>
    <t>Zához rýhy 50/100 cm, hornina tř. 4, se zhutněním</t>
  </si>
  <si>
    <t>895940R</t>
  </si>
  <si>
    <t>Přesun uliční vpusti s napojením do stávající DK</t>
  </si>
  <si>
    <t>Poznámka k položce:
Přsun uliční vpusti do vzdálenosti max 2m s napojením do stávajícího potrubí</t>
  </si>
  <si>
    <t>Oprava povrchu ul. Žižkova - 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</si>
</sst>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;\-#,##0.000"/>
    <numFmt numFmtId="168" formatCode="#,##0.000"/>
  </numFmts>
  <fonts count="16" x14ac:knownFonts="1">
    <font>
      <sz val="8"/>
      <name val="Trebuchet MS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2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color indexed="56"/>
      <name val="Trebuchet MS"/>
      <charset val="238"/>
    </font>
    <font>
      <sz val="8"/>
      <color indexed="56"/>
      <name val="Trebuchet MS"/>
      <charset val="238"/>
    </font>
    <font>
      <sz val="7"/>
      <color indexed="55"/>
      <name val="Trebuchet MS"/>
      <charset val="238"/>
    </font>
    <font>
      <i/>
      <sz val="7"/>
      <color indexed="55"/>
      <name val="Trebuchet MS"/>
      <charset val="238"/>
    </font>
    <font>
      <sz val="7"/>
      <name val="Trebuchet MS"/>
      <charset val="238"/>
    </font>
    <font>
      <sz val="10"/>
      <color indexed="56"/>
      <name val="Trebuchet MS"/>
      <charset val="238"/>
    </font>
    <font>
      <i/>
      <sz val="8"/>
      <color indexed="12"/>
      <name val="Trebuchet MS"/>
      <charset val="238"/>
    </font>
    <font>
      <sz val="7"/>
      <color rgb="FF969696"/>
      <name val="Trebuchet MS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21">
    <xf numFmtId="0" fontId="0" fillId="0" borderId="0" xfId="0" applyAlignment="1">
      <alignment vertical="top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2" xfId="0" applyBorder="1" applyAlignment="1">
      <alignment horizontal="left" vertical="top"/>
      <protection locked="0"/>
    </xf>
    <xf numFmtId="0" fontId="2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164" fontId="6" fillId="0" borderId="0" xfId="0" applyNumberFormat="1" applyFont="1" applyAlignment="1" applyProtection="1">
      <alignment horizontal="right" vertical="center"/>
    </xf>
    <xf numFmtId="165" fontId="6" fillId="0" borderId="0" xfId="0" applyNumberFormat="1" applyFont="1" applyAlignment="1">
      <alignment horizontal="right" vertical="center"/>
      <protection locked="0"/>
    </xf>
    <xf numFmtId="0" fontId="4" fillId="3" borderId="7" xfId="0" applyFont="1" applyFill="1" applyBorder="1" applyAlignment="1" applyProtection="1">
      <alignment horizontal="right" vertical="center"/>
    </xf>
    <xf numFmtId="0" fontId="0" fillId="3" borderId="7" xfId="0" applyFill="1" applyBorder="1" applyAlignment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</xf>
    <xf numFmtId="0" fontId="0" fillId="0" borderId="9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</xf>
    <xf numFmtId="0" fontId="0" fillId="3" borderId="0" xfId="0" applyFill="1" applyAlignment="1">
      <alignment horizontal="left" vertical="center"/>
      <protection locked="0"/>
    </xf>
    <xf numFmtId="0" fontId="3" fillId="3" borderId="0" xfId="0" applyFont="1" applyFill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4" xfId="0" applyFont="1" applyBorder="1" applyAlignment="1">
      <alignment horizontal="left" vertical="center"/>
      <protection locked="0"/>
    </xf>
    <xf numFmtId="164" fontId="8" fillId="0" borderId="14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right"/>
    </xf>
    <xf numFmtId="0" fontId="0" fillId="0" borderId="0" xfId="0" applyFont="1" applyAlignment="1">
      <alignment horizontal="left"/>
      <protection locked="0"/>
    </xf>
    <xf numFmtId="0" fontId="9" fillId="0" borderId="4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164" fontId="8" fillId="0" borderId="0" xfId="0" applyNumberFormat="1" applyFont="1" applyAlignment="1" applyProtection="1">
      <alignment horizontal="right"/>
    </xf>
    <xf numFmtId="0" fontId="0" fillId="0" borderId="17" xfId="0" applyFont="1" applyBorder="1" applyAlignment="1" applyProtection="1">
      <alignment horizontal="center" vertical="center"/>
    </xf>
    <xf numFmtId="49" fontId="0" fillId="0" borderId="17" xfId="0" applyNumberFormat="1" applyFont="1" applyBorder="1" applyAlignment="1" applyProtection="1">
      <alignment horizontal="left" vertical="center" wrapText="1"/>
    </xf>
    <xf numFmtId="0" fontId="0" fillId="0" borderId="17" xfId="0" applyFont="1" applyBorder="1" applyAlignment="1" applyProtection="1">
      <alignment horizontal="left" vertical="center" wrapText="1"/>
    </xf>
    <xf numFmtId="0" fontId="0" fillId="0" borderId="17" xfId="0" applyFont="1" applyBorder="1" applyAlignment="1" applyProtection="1">
      <alignment horizontal="center" vertical="center" wrapText="1"/>
    </xf>
    <xf numFmtId="167" fontId="0" fillId="0" borderId="17" xfId="0" applyNumberFormat="1" applyFont="1" applyBorder="1" applyAlignment="1" applyProtection="1">
      <alignment horizontal="right" vertical="center"/>
    </xf>
    <xf numFmtId="164" fontId="0" fillId="2" borderId="17" xfId="0" applyNumberFormat="1" applyFont="1" applyFill="1" applyBorder="1" applyAlignment="1">
      <alignment horizontal="right" vertical="center"/>
      <protection locked="0"/>
    </xf>
    <xf numFmtId="164" fontId="0" fillId="0" borderId="17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13" fillId="0" borderId="14" xfId="0" applyFont="1" applyBorder="1" applyAlignment="1">
      <alignment horizontal="left" vertical="center"/>
      <protection locked="0"/>
    </xf>
    <xf numFmtId="164" fontId="13" fillId="0" borderId="14" xfId="0" applyNumberFormat="1" applyFont="1" applyBorder="1" applyAlignment="1" applyProtection="1">
      <alignment horizontal="right" vertical="center"/>
    </xf>
    <xf numFmtId="0" fontId="13" fillId="0" borderId="5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/>
    </xf>
    <xf numFmtId="164" fontId="13" fillId="0" borderId="0" xfId="0" applyNumberFormat="1" applyFont="1" applyAlignment="1" applyProtection="1">
      <alignment horizontal="right"/>
    </xf>
    <xf numFmtId="0" fontId="0" fillId="0" borderId="0" xfId="0" applyAlignment="1">
      <alignment horizontal="left" vertical="top"/>
      <protection locked="0"/>
    </xf>
    <xf numFmtId="164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0" fillId="0" borderId="11" xfId="0" applyBorder="1" applyAlignment="1">
      <alignment horizontal="left" vertical="center"/>
      <protection locked="0"/>
    </xf>
    <xf numFmtId="164" fontId="4" fillId="3" borderId="7" xfId="0" applyNumberFormat="1" applyFont="1" applyFill="1" applyBorder="1" applyAlignment="1" applyProtection="1">
      <alignment horizontal="right" vertical="center"/>
    </xf>
    <xf numFmtId="166" fontId="3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Alignment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left"/>
    </xf>
    <xf numFmtId="0" fontId="0" fillId="0" borderId="21" xfId="0" applyFont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center" vertical="center"/>
    </xf>
    <xf numFmtId="49" fontId="14" fillId="0" borderId="17" xfId="0" applyNumberFormat="1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167" fontId="14" fillId="0" borderId="17" xfId="0" applyNumberFormat="1" applyFont="1" applyBorder="1" applyAlignment="1" applyProtection="1">
      <alignment horizontal="right" vertical="center"/>
    </xf>
    <xf numFmtId="164" fontId="14" fillId="2" borderId="17" xfId="0" applyNumberFormat="1" applyFont="1" applyFill="1" applyBorder="1" applyAlignment="1">
      <alignment horizontal="right" vertical="center"/>
      <protection locked="0"/>
    </xf>
    <xf numFmtId="164" fontId="14" fillId="0" borderId="17" xfId="0" applyNumberFormat="1" applyFont="1" applyBorder="1" applyAlignment="1" applyProtection="1">
      <alignment horizontal="right" vertical="center"/>
    </xf>
    <xf numFmtId="0" fontId="14" fillId="0" borderId="2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/>
      <protection locked="0"/>
    </xf>
    <xf numFmtId="164" fontId="0" fillId="2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8" fontId="0" fillId="0" borderId="23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6"/>
  <sheetViews>
    <sheetView tabSelected="1" topLeftCell="B1" zoomScaleNormal="100" workbookViewId="0">
      <selection activeCell="I48" sqref="I48"/>
    </sheetView>
  </sheetViews>
  <sheetFormatPr defaultRowHeight="13.5" x14ac:dyDescent="0.3"/>
  <cols>
    <col min="1" max="1" width="1.6640625" style="74" customWidth="1"/>
    <col min="2" max="2" width="4.1640625" style="74" customWidth="1"/>
    <col min="3" max="3" width="4.33203125" style="74" customWidth="1"/>
    <col min="4" max="4" width="11.1640625" style="74" customWidth="1"/>
    <col min="5" max="5" width="92.1640625" style="74" customWidth="1"/>
    <col min="6" max="6" width="13" style="74" customWidth="1"/>
    <col min="7" max="7" width="10.33203125" style="74" customWidth="1"/>
    <col min="8" max="8" width="12.6640625" style="74" customWidth="1"/>
    <col min="9" max="9" width="19" style="74" customWidth="1"/>
    <col min="10" max="10" width="17.33203125" style="74" customWidth="1"/>
  </cols>
  <sheetData>
    <row r="2" spans="1:10" x14ac:dyDescent="0.3">
      <c r="A2" s="1"/>
      <c r="B2" s="2"/>
      <c r="C2" s="2"/>
      <c r="D2" s="2"/>
      <c r="E2" s="2"/>
      <c r="F2" s="2"/>
      <c r="G2" s="2"/>
      <c r="H2" s="20"/>
      <c r="I2" s="2"/>
      <c r="J2" s="3"/>
    </row>
    <row r="3" spans="1:10" ht="21" x14ac:dyDescent="0.3">
      <c r="A3" s="4"/>
      <c r="B3" s="92"/>
      <c r="C3" s="5" t="s">
        <v>28</v>
      </c>
      <c r="D3" s="92"/>
      <c r="E3" s="92"/>
      <c r="F3" s="92"/>
      <c r="G3" s="92"/>
      <c r="I3" s="92"/>
      <c r="J3" s="6"/>
    </row>
    <row r="4" spans="1:10" x14ac:dyDescent="0.3">
      <c r="A4" s="4"/>
      <c r="B4" s="92"/>
      <c r="C4" s="92"/>
      <c r="D4" s="92"/>
      <c r="E4" s="92"/>
      <c r="F4" s="92"/>
      <c r="G4" s="92"/>
      <c r="I4" s="92"/>
      <c r="J4" s="6"/>
    </row>
    <row r="5" spans="1:10" ht="15" x14ac:dyDescent="0.3">
      <c r="A5" s="4"/>
      <c r="B5" s="92"/>
      <c r="C5" s="7" t="s">
        <v>0</v>
      </c>
      <c r="D5" s="92"/>
      <c r="E5" s="92"/>
      <c r="F5" s="92"/>
      <c r="G5" s="92"/>
      <c r="I5" s="92"/>
      <c r="J5" s="6"/>
    </row>
    <row r="6" spans="1:10" x14ac:dyDescent="0.3">
      <c r="A6" s="4"/>
      <c r="B6" s="92"/>
      <c r="C6" s="92"/>
      <c r="D6" s="115" t="s">
        <v>99</v>
      </c>
      <c r="E6" s="118"/>
      <c r="F6" s="118"/>
      <c r="G6" s="118"/>
      <c r="I6" s="92"/>
      <c r="J6" s="6"/>
    </row>
    <row r="7" spans="1:10" ht="15" x14ac:dyDescent="0.3">
      <c r="A7" s="8"/>
      <c r="B7" s="91"/>
      <c r="C7" s="7" t="s">
        <v>29</v>
      </c>
      <c r="D7" s="91"/>
      <c r="E7" s="91"/>
      <c r="F7" s="91"/>
      <c r="G7" s="91"/>
      <c r="H7" s="84"/>
      <c r="I7" s="91"/>
      <c r="J7" s="9"/>
    </row>
    <row r="8" spans="1:10" x14ac:dyDescent="0.3">
      <c r="A8" s="8"/>
      <c r="B8" s="91"/>
      <c r="C8" s="91"/>
      <c r="D8" s="117" t="s">
        <v>161</v>
      </c>
      <c r="E8" s="116"/>
      <c r="F8" s="116"/>
      <c r="G8" s="116"/>
      <c r="H8" s="84"/>
      <c r="I8" s="91"/>
      <c r="J8" s="9"/>
    </row>
    <row r="9" spans="1:10" x14ac:dyDescent="0.3">
      <c r="A9" s="8"/>
      <c r="B9" s="91"/>
      <c r="C9" s="91"/>
      <c r="D9" s="91"/>
      <c r="E9" s="91"/>
      <c r="F9" s="91"/>
      <c r="G9" s="91"/>
      <c r="H9" s="84"/>
      <c r="I9" s="91"/>
      <c r="J9" s="9"/>
    </row>
    <row r="10" spans="1:10" ht="15" x14ac:dyDescent="0.3">
      <c r="A10" s="8"/>
      <c r="B10" s="91"/>
      <c r="C10" s="7" t="s">
        <v>1</v>
      </c>
      <c r="D10" s="91"/>
      <c r="E10" s="82"/>
      <c r="F10" s="91"/>
      <c r="G10" s="91"/>
      <c r="H10" s="21" t="s">
        <v>2</v>
      </c>
      <c r="I10" s="82"/>
      <c r="J10" s="9"/>
    </row>
    <row r="11" spans="1:10" ht="15" x14ac:dyDescent="0.3">
      <c r="A11" s="8"/>
      <c r="B11" s="91"/>
      <c r="C11" s="7" t="s">
        <v>3</v>
      </c>
      <c r="D11" s="91"/>
      <c r="E11" s="82" t="s">
        <v>4</v>
      </c>
      <c r="F11" s="91"/>
      <c r="G11" s="91"/>
      <c r="H11" s="21" t="s">
        <v>5</v>
      </c>
      <c r="I11" s="81"/>
      <c r="J11" s="9"/>
    </row>
    <row r="12" spans="1:10" x14ac:dyDescent="0.3">
      <c r="A12" s="8"/>
      <c r="B12" s="91"/>
      <c r="C12" s="91"/>
      <c r="D12" s="91" t="s">
        <v>100</v>
      </c>
      <c r="E12" s="91"/>
      <c r="F12" s="91"/>
      <c r="G12" s="91"/>
      <c r="H12" s="84"/>
      <c r="I12" s="91"/>
      <c r="J12" s="9"/>
    </row>
    <row r="13" spans="1:10" ht="15" x14ac:dyDescent="0.3">
      <c r="A13" s="8"/>
      <c r="B13" s="91"/>
      <c r="C13" s="7" t="s">
        <v>6</v>
      </c>
      <c r="D13" s="91"/>
      <c r="E13" s="91"/>
      <c r="F13" s="91"/>
      <c r="G13" s="91"/>
      <c r="H13" s="21" t="s">
        <v>7</v>
      </c>
      <c r="I13" s="82"/>
      <c r="J13" s="9"/>
    </row>
    <row r="14" spans="1:10" ht="15" x14ac:dyDescent="0.3">
      <c r="A14" s="8"/>
      <c r="B14" s="91"/>
      <c r="C14" s="91"/>
      <c r="D14" s="82" t="s">
        <v>101</v>
      </c>
      <c r="E14" s="91"/>
      <c r="F14" s="91"/>
      <c r="G14" s="91"/>
      <c r="H14" s="21" t="s">
        <v>8</v>
      </c>
      <c r="I14" s="82"/>
      <c r="J14" s="9"/>
    </row>
    <row r="15" spans="1:10" x14ac:dyDescent="0.3">
      <c r="A15" s="8"/>
      <c r="B15" s="91"/>
      <c r="C15" s="91"/>
      <c r="D15" s="91"/>
      <c r="E15" s="91"/>
      <c r="F15" s="91"/>
      <c r="G15" s="91"/>
      <c r="H15" s="84"/>
      <c r="I15" s="91"/>
      <c r="J15" s="9"/>
    </row>
    <row r="16" spans="1:10" ht="15" x14ac:dyDescent="0.3">
      <c r="A16" s="8"/>
      <c r="B16" s="91"/>
      <c r="C16" s="7" t="s">
        <v>9</v>
      </c>
      <c r="D16" s="91"/>
      <c r="E16" s="91"/>
      <c r="F16" s="91"/>
      <c r="G16" s="91"/>
      <c r="H16" s="21" t="s">
        <v>7</v>
      </c>
      <c r="I16" s="82"/>
      <c r="J16" s="9"/>
    </row>
    <row r="17" spans="1:10" ht="15" x14ac:dyDescent="0.3">
      <c r="A17" s="8"/>
      <c r="B17" s="91"/>
      <c r="C17" s="91"/>
      <c r="D17" s="82"/>
      <c r="E17" s="91"/>
      <c r="F17" s="91"/>
      <c r="G17" s="91"/>
      <c r="H17" s="21" t="s">
        <v>8</v>
      </c>
      <c r="I17" s="82"/>
      <c r="J17" s="9"/>
    </row>
    <row r="18" spans="1:10" x14ac:dyDescent="0.3">
      <c r="A18" s="8"/>
      <c r="B18" s="91"/>
      <c r="C18" s="91"/>
      <c r="D18" s="91"/>
      <c r="E18" s="91"/>
      <c r="F18" s="91"/>
      <c r="G18" s="91"/>
      <c r="H18" s="84"/>
      <c r="I18" s="91"/>
      <c r="J18" s="9"/>
    </row>
    <row r="19" spans="1:10" ht="15" x14ac:dyDescent="0.3">
      <c r="A19" s="8"/>
      <c r="B19" s="91"/>
      <c r="C19" s="7" t="s">
        <v>10</v>
      </c>
      <c r="D19" s="91"/>
      <c r="E19" s="91"/>
      <c r="F19" s="91"/>
      <c r="G19" s="91"/>
      <c r="H19" s="21" t="s">
        <v>7</v>
      </c>
      <c r="I19" s="82"/>
      <c r="J19" s="9"/>
    </row>
    <row r="20" spans="1:10" ht="15" x14ac:dyDescent="0.3">
      <c r="A20" s="8"/>
      <c r="B20" s="91"/>
      <c r="C20" s="91"/>
      <c r="D20" s="82" t="s">
        <v>4</v>
      </c>
      <c r="E20" s="91"/>
      <c r="F20" s="91"/>
      <c r="G20" s="91"/>
      <c r="H20" s="21" t="s">
        <v>8</v>
      </c>
      <c r="I20" s="82"/>
      <c r="J20" s="9"/>
    </row>
    <row r="21" spans="1:10" x14ac:dyDescent="0.3">
      <c r="A21" s="8"/>
      <c r="B21" s="91"/>
      <c r="C21" s="91"/>
      <c r="D21" s="91"/>
      <c r="E21" s="91"/>
      <c r="F21" s="91"/>
      <c r="G21" s="91"/>
      <c r="H21" s="84"/>
      <c r="I21" s="91"/>
      <c r="J21" s="9"/>
    </row>
    <row r="22" spans="1:10" ht="15" x14ac:dyDescent="0.3">
      <c r="A22" s="8"/>
      <c r="B22" s="91"/>
      <c r="C22" s="7" t="s">
        <v>11</v>
      </c>
      <c r="D22" s="91"/>
      <c r="E22" s="91"/>
      <c r="F22" s="91"/>
      <c r="G22" s="91"/>
      <c r="H22" s="84"/>
      <c r="I22" s="91"/>
      <c r="J22" s="9"/>
    </row>
    <row r="23" spans="1:10" ht="15" x14ac:dyDescent="0.3">
      <c r="A23" s="23"/>
      <c r="B23" s="93"/>
      <c r="C23" s="93"/>
      <c r="D23" s="119"/>
      <c r="E23" s="120"/>
      <c r="F23" s="120"/>
      <c r="G23" s="120"/>
      <c r="H23" s="22"/>
      <c r="I23" s="93"/>
      <c r="J23" s="24"/>
    </row>
    <row r="24" spans="1:10" x14ac:dyDescent="0.3">
      <c r="A24" s="8"/>
      <c r="B24" s="91"/>
      <c r="C24" s="91"/>
      <c r="D24" s="91"/>
      <c r="E24" s="91"/>
      <c r="F24" s="91"/>
      <c r="G24" s="91"/>
      <c r="H24" s="84"/>
      <c r="I24" s="91"/>
      <c r="J24" s="9"/>
    </row>
    <row r="25" spans="1:10" x14ac:dyDescent="0.3">
      <c r="A25" s="8"/>
      <c r="B25" s="91"/>
      <c r="C25" s="19"/>
      <c r="D25" s="19"/>
      <c r="E25" s="19"/>
      <c r="F25" s="19"/>
      <c r="G25" s="19"/>
      <c r="H25" s="79"/>
      <c r="I25" s="19"/>
      <c r="J25" s="25"/>
    </row>
    <row r="26" spans="1:10" ht="18" x14ac:dyDescent="0.3">
      <c r="A26" s="8"/>
      <c r="B26" s="91"/>
      <c r="C26" s="26" t="s">
        <v>12</v>
      </c>
      <c r="D26" s="91"/>
      <c r="E26" s="91"/>
      <c r="F26" s="91"/>
      <c r="G26" s="91"/>
      <c r="H26" s="84"/>
      <c r="I26" s="75">
        <f>I55</f>
        <v>0</v>
      </c>
      <c r="J26" s="9"/>
    </row>
    <row r="27" spans="1:10" x14ac:dyDescent="0.3">
      <c r="A27" s="8"/>
      <c r="B27" s="91"/>
      <c r="C27" s="19"/>
      <c r="D27" s="19"/>
      <c r="E27" s="19"/>
      <c r="F27" s="19"/>
      <c r="G27" s="19"/>
      <c r="H27" s="79"/>
      <c r="I27" s="19"/>
      <c r="J27" s="25"/>
    </row>
    <row r="28" spans="1:10" x14ac:dyDescent="0.3">
      <c r="A28" s="8"/>
      <c r="B28" s="91"/>
      <c r="C28" s="91"/>
      <c r="D28" s="91"/>
      <c r="F28" s="83" t="s">
        <v>14</v>
      </c>
      <c r="G28" s="91"/>
      <c r="H28" s="27" t="s">
        <v>13</v>
      </c>
      <c r="I28" s="83" t="s">
        <v>15</v>
      </c>
      <c r="J28" s="9"/>
    </row>
    <row r="29" spans="1:10" x14ac:dyDescent="0.3">
      <c r="A29" s="8"/>
      <c r="B29" s="91"/>
      <c r="C29" s="78" t="s">
        <v>16</v>
      </c>
      <c r="D29" s="78" t="s">
        <v>17</v>
      </c>
      <c r="F29" s="28">
        <f>I26</f>
        <v>0</v>
      </c>
      <c r="G29" s="91"/>
      <c r="H29" s="29">
        <v>0.21</v>
      </c>
      <c r="I29" s="28">
        <f>F29*H29</f>
        <v>0</v>
      </c>
      <c r="J29" s="9"/>
    </row>
    <row r="30" spans="1:10" x14ac:dyDescent="0.3">
      <c r="A30" s="8"/>
      <c r="B30" s="91"/>
      <c r="C30" s="91"/>
      <c r="D30" s="78" t="s">
        <v>18</v>
      </c>
      <c r="F30" s="28">
        <v>0</v>
      </c>
      <c r="G30" s="91"/>
      <c r="H30" s="29">
        <v>0.15</v>
      </c>
      <c r="I30" s="28">
        <f t="shared" ref="I30:I33" si="0">F30*H30</f>
        <v>0</v>
      </c>
      <c r="J30" s="9"/>
    </row>
    <row r="31" spans="1:10" x14ac:dyDescent="0.3">
      <c r="A31" s="8"/>
      <c r="B31" s="91"/>
      <c r="C31" s="91"/>
      <c r="D31" s="78" t="s">
        <v>19</v>
      </c>
      <c r="F31" s="28">
        <v>0</v>
      </c>
      <c r="G31" s="91"/>
      <c r="H31" s="29">
        <v>0.21</v>
      </c>
      <c r="I31" s="28">
        <f t="shared" si="0"/>
        <v>0</v>
      </c>
      <c r="J31" s="9"/>
    </row>
    <row r="32" spans="1:10" x14ac:dyDescent="0.3">
      <c r="A32" s="8"/>
      <c r="B32" s="91"/>
      <c r="C32" s="91"/>
      <c r="D32" s="78" t="s">
        <v>20</v>
      </c>
      <c r="F32" s="28">
        <v>0</v>
      </c>
      <c r="G32" s="91"/>
      <c r="H32" s="29">
        <v>0.15</v>
      </c>
      <c r="I32" s="28">
        <f t="shared" si="0"/>
        <v>0</v>
      </c>
      <c r="J32" s="9"/>
    </row>
    <row r="33" spans="1:10" x14ac:dyDescent="0.3">
      <c r="A33" s="8"/>
      <c r="B33" s="91"/>
      <c r="C33" s="91"/>
      <c r="D33" s="78" t="s">
        <v>21</v>
      </c>
      <c r="F33" s="28">
        <v>0</v>
      </c>
      <c r="G33" s="91"/>
      <c r="H33" s="29">
        <v>0</v>
      </c>
      <c r="I33" s="28">
        <f t="shared" si="0"/>
        <v>0</v>
      </c>
      <c r="J33" s="9"/>
    </row>
    <row r="34" spans="1:10" x14ac:dyDescent="0.3">
      <c r="A34" s="8"/>
      <c r="B34" s="91"/>
      <c r="C34" s="91"/>
      <c r="D34" s="91"/>
      <c r="E34" s="91"/>
      <c r="F34" s="91"/>
      <c r="G34" s="91"/>
      <c r="H34" s="84"/>
      <c r="I34" s="91"/>
      <c r="J34" s="9"/>
    </row>
    <row r="35" spans="1:10" ht="18" x14ac:dyDescent="0.3">
      <c r="A35" s="8"/>
      <c r="B35" s="10"/>
      <c r="C35" s="11" t="s">
        <v>22</v>
      </c>
      <c r="D35" s="77"/>
      <c r="E35" s="77"/>
      <c r="F35" s="30" t="s">
        <v>23</v>
      </c>
      <c r="G35" s="12" t="s">
        <v>24</v>
      </c>
      <c r="H35" s="31"/>
      <c r="I35" s="80">
        <f>I26+I29</f>
        <v>0</v>
      </c>
      <c r="J35" s="32"/>
    </row>
    <row r="36" spans="1:10" x14ac:dyDescent="0.3">
      <c r="A36" s="14"/>
      <c r="B36" s="15"/>
      <c r="C36" s="15"/>
      <c r="D36" s="15"/>
      <c r="E36" s="15"/>
      <c r="F36" s="15"/>
      <c r="G36" s="15"/>
      <c r="H36" s="33"/>
      <c r="I36" s="15"/>
      <c r="J36" s="16"/>
    </row>
    <row r="40" spans="1:10" x14ac:dyDescent="0.3">
      <c r="A40" s="34"/>
      <c r="B40" s="35"/>
      <c r="C40" s="35"/>
      <c r="D40" s="35"/>
      <c r="E40" s="35"/>
      <c r="F40" s="35"/>
      <c r="G40" s="35"/>
      <c r="H40" s="35"/>
      <c r="I40" s="35"/>
      <c r="J40" s="36"/>
    </row>
    <row r="41" spans="1:10" ht="21" x14ac:dyDescent="0.3">
      <c r="A41" s="8"/>
      <c r="B41" s="5" t="s">
        <v>30</v>
      </c>
      <c r="C41" s="91"/>
      <c r="D41" s="91"/>
      <c r="E41" s="91"/>
      <c r="F41" s="91"/>
      <c r="G41" s="91"/>
      <c r="H41" s="84"/>
      <c r="I41" s="91"/>
      <c r="J41" s="9"/>
    </row>
    <row r="42" spans="1:10" x14ac:dyDescent="0.3">
      <c r="A42" s="8"/>
      <c r="B42" s="91"/>
      <c r="C42" s="91"/>
      <c r="D42" s="91"/>
      <c r="E42" s="91"/>
      <c r="F42" s="91"/>
      <c r="G42" s="91"/>
      <c r="H42" s="84"/>
      <c r="I42" s="91"/>
      <c r="J42" s="9"/>
    </row>
    <row r="43" spans="1:10" ht="15" x14ac:dyDescent="0.3">
      <c r="A43" s="8"/>
      <c r="B43" s="7" t="s">
        <v>0</v>
      </c>
      <c r="C43" s="91"/>
      <c r="D43" s="91"/>
      <c r="E43" s="91"/>
      <c r="F43" s="91"/>
      <c r="G43" s="91"/>
      <c r="H43" s="84"/>
      <c r="I43" s="91"/>
      <c r="J43" s="9"/>
    </row>
    <row r="44" spans="1:10" x14ac:dyDescent="0.3">
      <c r="A44" s="8"/>
      <c r="B44" s="91"/>
      <c r="C44" s="91"/>
      <c r="D44" s="115" t="str">
        <f>D6</f>
        <v>Oprava komunikací v Novém Boru 2019</v>
      </c>
      <c r="E44" s="116"/>
      <c r="F44" s="116"/>
      <c r="G44" s="116"/>
      <c r="H44" s="84"/>
      <c r="I44" s="91"/>
      <c r="J44" s="9"/>
    </row>
    <row r="45" spans="1:10" ht="15" x14ac:dyDescent="0.3">
      <c r="A45" s="8"/>
      <c r="B45" s="7" t="s">
        <v>29</v>
      </c>
      <c r="C45" s="91"/>
      <c r="D45" s="91"/>
      <c r="E45" s="91"/>
      <c r="F45" s="91"/>
      <c r="G45" s="91"/>
      <c r="H45" s="84"/>
      <c r="I45" s="91"/>
      <c r="J45" s="9"/>
    </row>
    <row r="46" spans="1:10" x14ac:dyDescent="0.3">
      <c r="A46" s="8"/>
      <c r="B46" s="91"/>
      <c r="C46" s="91"/>
      <c r="D46" s="117" t="str">
        <f>D8</f>
        <v>Oprava povrchu ul. Žižkova - I.etapa</v>
      </c>
      <c r="E46" s="116"/>
      <c r="F46" s="116"/>
      <c r="G46" s="116"/>
      <c r="H46" s="84"/>
      <c r="I46" s="91"/>
      <c r="J46" s="9"/>
    </row>
    <row r="47" spans="1:10" x14ac:dyDescent="0.3">
      <c r="A47" s="8"/>
      <c r="B47" s="91"/>
      <c r="C47" s="91"/>
      <c r="D47" s="91"/>
      <c r="E47" s="91"/>
      <c r="F47" s="91"/>
      <c r="G47" s="91"/>
      <c r="H47" s="84"/>
      <c r="I47" s="91"/>
      <c r="J47" s="9"/>
    </row>
    <row r="48" spans="1:10" ht="15" x14ac:dyDescent="0.3">
      <c r="A48" s="8"/>
      <c r="B48" s="7" t="s">
        <v>3</v>
      </c>
      <c r="C48" s="91"/>
      <c r="D48" s="91"/>
      <c r="E48" s="82" t="str">
        <f>D12</f>
        <v>Nový Bor</v>
      </c>
      <c r="F48" s="91"/>
      <c r="G48" s="91"/>
      <c r="H48" s="21" t="s">
        <v>5</v>
      </c>
      <c r="I48" s="81"/>
      <c r="J48" s="9"/>
    </row>
    <row r="49" spans="1:10" x14ac:dyDescent="0.3">
      <c r="A49" s="8"/>
      <c r="B49" s="91"/>
      <c r="C49" s="91"/>
      <c r="D49" s="91"/>
      <c r="E49" s="91"/>
      <c r="F49" s="91"/>
      <c r="G49" s="91"/>
      <c r="H49" s="84"/>
      <c r="I49" s="91"/>
      <c r="J49" s="9"/>
    </row>
    <row r="50" spans="1:10" ht="15" x14ac:dyDescent="0.3">
      <c r="A50" s="8"/>
      <c r="B50" s="7" t="s">
        <v>6</v>
      </c>
      <c r="C50" s="91"/>
      <c r="D50" s="91"/>
      <c r="E50" s="82" t="str">
        <f>D14</f>
        <v>Město Nový Bor</v>
      </c>
      <c r="F50" s="91"/>
      <c r="G50" s="91"/>
      <c r="H50" s="21" t="s">
        <v>10</v>
      </c>
      <c r="I50" s="82"/>
      <c r="J50" s="9"/>
    </row>
    <row r="51" spans="1:10" ht="15" x14ac:dyDescent="0.3">
      <c r="A51" s="8"/>
      <c r="B51" s="7" t="s">
        <v>9</v>
      </c>
      <c r="C51" s="91"/>
      <c r="D51" s="91"/>
      <c r="E51" s="82">
        <f>D17</f>
        <v>0</v>
      </c>
      <c r="F51" s="91"/>
      <c r="G51" s="91"/>
      <c r="H51" s="84"/>
      <c r="I51" s="91"/>
      <c r="J51" s="9"/>
    </row>
    <row r="52" spans="1:10" x14ac:dyDescent="0.3">
      <c r="A52" s="8"/>
      <c r="B52" s="91"/>
      <c r="C52" s="91"/>
      <c r="D52" s="91"/>
      <c r="E52" s="91"/>
      <c r="F52" s="91"/>
      <c r="G52" s="91"/>
      <c r="H52" s="84"/>
      <c r="I52" s="91"/>
      <c r="J52" s="9"/>
    </row>
    <row r="53" spans="1:10" ht="15" x14ac:dyDescent="0.3">
      <c r="A53" s="8"/>
      <c r="B53" s="37" t="s">
        <v>31</v>
      </c>
      <c r="C53" s="10"/>
      <c r="D53" s="10"/>
      <c r="E53" s="10"/>
      <c r="F53" s="10"/>
      <c r="G53" s="10"/>
      <c r="H53" s="38"/>
      <c r="I53" s="39" t="s">
        <v>32</v>
      </c>
      <c r="J53" s="13"/>
    </row>
    <row r="54" spans="1:10" x14ac:dyDescent="0.3">
      <c r="A54" s="8"/>
      <c r="B54" s="91"/>
      <c r="C54" s="91"/>
      <c r="D54" s="91"/>
      <c r="E54" s="91"/>
      <c r="F54" s="91"/>
      <c r="G54" s="91"/>
      <c r="H54" s="84"/>
      <c r="I54" s="91"/>
      <c r="J54" s="9"/>
    </row>
    <row r="55" spans="1:10" ht="18" x14ac:dyDescent="0.3">
      <c r="A55" s="8"/>
      <c r="B55" s="76" t="s">
        <v>33</v>
      </c>
      <c r="C55" s="91"/>
      <c r="D55" s="91"/>
      <c r="E55" s="91"/>
      <c r="F55" s="91"/>
      <c r="G55" s="91"/>
      <c r="H55" s="84"/>
      <c r="I55" s="75">
        <f>I56+I60</f>
        <v>0</v>
      </c>
      <c r="J55" s="9"/>
    </row>
    <row r="56" spans="1:10" ht="18" x14ac:dyDescent="0.3">
      <c r="A56" s="40"/>
      <c r="B56" s="41"/>
      <c r="C56" s="42" t="s">
        <v>53</v>
      </c>
      <c r="D56" s="42"/>
      <c r="E56" s="42"/>
      <c r="F56" s="42"/>
      <c r="G56" s="42"/>
      <c r="H56" s="43"/>
      <c r="I56" s="44">
        <f>I57</f>
        <v>0</v>
      </c>
      <c r="J56" s="45"/>
    </row>
    <row r="57" spans="1:10" ht="15" x14ac:dyDescent="0.3">
      <c r="A57" s="66"/>
      <c r="B57" s="67"/>
      <c r="C57" s="68" t="s">
        <v>54</v>
      </c>
      <c r="D57" s="68"/>
      <c r="E57" s="68"/>
      <c r="F57" s="68"/>
      <c r="G57" s="68"/>
      <c r="H57" s="69"/>
      <c r="I57" s="70">
        <f>SUM(I58:I59)</f>
        <v>0</v>
      </c>
      <c r="J57" s="71"/>
    </row>
    <row r="58" spans="1:10" ht="15" x14ac:dyDescent="0.3">
      <c r="A58" s="66"/>
      <c r="B58" s="67"/>
      <c r="C58" s="68" t="s">
        <v>55</v>
      </c>
      <c r="D58" s="68"/>
      <c r="E58" s="68"/>
      <c r="F58" s="68"/>
      <c r="G58" s="68"/>
      <c r="H58" s="69"/>
      <c r="I58" s="70">
        <f>I82</f>
        <v>0</v>
      </c>
      <c r="J58" s="71"/>
    </row>
    <row r="59" spans="1:10" ht="15" x14ac:dyDescent="0.3">
      <c r="A59" s="66"/>
      <c r="B59" s="67"/>
      <c r="C59" s="68" t="s">
        <v>56</v>
      </c>
      <c r="D59" s="68"/>
      <c r="E59" s="68"/>
      <c r="F59" s="68"/>
      <c r="G59" s="68"/>
      <c r="H59" s="69"/>
      <c r="I59" s="70">
        <f>I113</f>
        <v>0</v>
      </c>
      <c r="J59" s="71"/>
    </row>
    <row r="60" spans="1:10" ht="18" x14ac:dyDescent="0.3">
      <c r="A60" s="8"/>
      <c r="B60" s="91"/>
      <c r="C60" s="42" t="s">
        <v>34</v>
      </c>
      <c r="D60" s="42"/>
      <c r="E60" s="42"/>
      <c r="F60" s="42"/>
      <c r="G60" s="42"/>
      <c r="H60" s="43"/>
      <c r="I60" s="44">
        <f>I141</f>
        <v>0</v>
      </c>
      <c r="J60" s="9"/>
    </row>
    <row r="61" spans="1:10" x14ac:dyDescent="0.3">
      <c r="A61" s="14"/>
      <c r="B61" s="15"/>
      <c r="C61" s="15"/>
      <c r="D61" s="15"/>
      <c r="E61" s="15"/>
      <c r="F61" s="15"/>
      <c r="G61" s="15"/>
      <c r="H61" s="33"/>
      <c r="I61" s="15"/>
      <c r="J61" s="16"/>
    </row>
    <row r="65" spans="1:10" x14ac:dyDescent="0.3">
      <c r="A65" s="17"/>
      <c r="B65" s="18"/>
      <c r="C65" s="18"/>
      <c r="D65" s="18"/>
      <c r="E65" s="18"/>
      <c r="F65" s="18"/>
      <c r="G65" s="18"/>
      <c r="H65" s="35"/>
      <c r="I65" s="18"/>
      <c r="J65" s="85"/>
    </row>
    <row r="66" spans="1:10" ht="21" x14ac:dyDescent="0.3">
      <c r="A66" s="8"/>
      <c r="B66" s="5" t="s">
        <v>35</v>
      </c>
      <c r="C66" s="91"/>
      <c r="D66" s="91"/>
      <c r="E66" s="91"/>
      <c r="F66" s="91"/>
      <c r="G66" s="91"/>
      <c r="H66" s="84"/>
      <c r="I66" s="91"/>
      <c r="J66" s="86"/>
    </row>
    <row r="67" spans="1:10" x14ac:dyDescent="0.3">
      <c r="A67" s="8"/>
      <c r="B67" s="91"/>
      <c r="C67" s="91"/>
      <c r="D67" s="91"/>
      <c r="E67" s="91"/>
      <c r="F67" s="91"/>
      <c r="G67" s="91"/>
      <c r="H67" s="84"/>
      <c r="I67" s="91"/>
      <c r="J67" s="86"/>
    </row>
    <row r="68" spans="1:10" ht="15" x14ac:dyDescent="0.3">
      <c r="A68" s="8"/>
      <c r="B68" s="7" t="s">
        <v>0</v>
      </c>
      <c r="C68" s="91"/>
      <c r="D68" s="91"/>
      <c r="E68" s="91"/>
      <c r="F68" s="91"/>
      <c r="G68" s="91"/>
      <c r="H68" s="84"/>
      <c r="I68" s="91"/>
      <c r="J68" s="86"/>
    </row>
    <row r="69" spans="1:10" x14ac:dyDescent="0.3">
      <c r="A69" s="8"/>
      <c r="B69" s="91"/>
      <c r="C69" s="91"/>
      <c r="D69" s="115" t="str">
        <f>D6</f>
        <v>Oprava komunikací v Novém Boru 2019</v>
      </c>
      <c r="E69" s="116"/>
      <c r="F69" s="116"/>
      <c r="G69" s="116"/>
      <c r="H69" s="84"/>
      <c r="I69" s="91"/>
      <c r="J69" s="86"/>
    </row>
    <row r="70" spans="1:10" ht="15" x14ac:dyDescent="0.3">
      <c r="A70" s="8"/>
      <c r="B70" s="7" t="s">
        <v>29</v>
      </c>
      <c r="C70" s="91"/>
      <c r="D70" s="91"/>
      <c r="E70" s="91"/>
      <c r="F70" s="91"/>
      <c r="G70" s="91"/>
      <c r="H70" s="84"/>
      <c r="I70" s="91"/>
      <c r="J70" s="86"/>
    </row>
    <row r="71" spans="1:10" x14ac:dyDescent="0.3">
      <c r="A71" s="8"/>
      <c r="B71" s="91"/>
      <c r="C71" s="91"/>
      <c r="D71" s="117" t="str">
        <f>D8</f>
        <v>Oprava povrchu ul. Žižkova - I.etapa</v>
      </c>
      <c r="E71" s="116"/>
      <c r="F71" s="116"/>
      <c r="G71" s="116"/>
      <c r="H71" s="84"/>
      <c r="I71" s="91"/>
      <c r="J71" s="86"/>
    </row>
    <row r="72" spans="1:10" x14ac:dyDescent="0.3">
      <c r="A72" s="8"/>
      <c r="B72" s="91"/>
      <c r="C72" s="91"/>
      <c r="D72" s="91"/>
      <c r="E72" s="91"/>
      <c r="F72" s="91"/>
      <c r="G72" s="91"/>
      <c r="H72" s="84"/>
      <c r="I72" s="91"/>
      <c r="J72" s="86"/>
    </row>
    <row r="73" spans="1:10" ht="15" x14ac:dyDescent="0.3">
      <c r="A73" s="8"/>
      <c r="B73" s="7" t="s">
        <v>3</v>
      </c>
      <c r="C73" s="91"/>
      <c r="D73" s="91"/>
      <c r="E73" s="82" t="str">
        <f>D12</f>
        <v>Nový Bor</v>
      </c>
      <c r="F73" s="91"/>
      <c r="G73" s="91"/>
      <c r="H73" s="21" t="s">
        <v>5</v>
      </c>
      <c r="I73" s="81">
        <f>I11</f>
        <v>0</v>
      </c>
      <c r="J73" s="86"/>
    </row>
    <row r="74" spans="1:10" x14ac:dyDescent="0.3">
      <c r="A74" s="8"/>
      <c r="B74" s="91"/>
      <c r="C74" s="91"/>
      <c r="D74" s="91"/>
      <c r="E74" s="91"/>
      <c r="F74" s="91"/>
      <c r="G74" s="91"/>
      <c r="H74" s="84"/>
      <c r="I74" s="91"/>
      <c r="J74" s="86"/>
    </row>
    <row r="75" spans="1:10" ht="15" x14ac:dyDescent="0.3">
      <c r="A75" s="8"/>
      <c r="B75" s="7" t="s">
        <v>6</v>
      </c>
      <c r="C75" s="91"/>
      <c r="D75" s="91"/>
      <c r="E75" s="82" t="str">
        <f>D14</f>
        <v>Město Nový Bor</v>
      </c>
      <c r="F75" s="91"/>
      <c r="G75" s="91"/>
      <c r="H75" s="21" t="s">
        <v>10</v>
      </c>
      <c r="I75" s="82"/>
      <c r="J75" s="86"/>
    </row>
    <row r="76" spans="1:10" ht="15" x14ac:dyDescent="0.3">
      <c r="A76" s="8"/>
      <c r="B76" s="7" t="s">
        <v>9</v>
      </c>
      <c r="C76" s="91"/>
      <c r="D76" s="91"/>
      <c r="E76" s="82">
        <f>D17</f>
        <v>0</v>
      </c>
      <c r="F76" s="91"/>
      <c r="G76" s="91"/>
      <c r="H76" s="84"/>
      <c r="I76" s="91"/>
      <c r="J76" s="86"/>
    </row>
    <row r="77" spans="1:10" x14ac:dyDescent="0.3">
      <c r="A77" s="8"/>
      <c r="B77" s="91"/>
      <c r="C77" s="91"/>
      <c r="D77" s="91"/>
      <c r="E77" s="91"/>
      <c r="F77" s="91"/>
      <c r="G77" s="91"/>
      <c r="H77" s="84"/>
      <c r="I77" s="91"/>
      <c r="J77" s="86"/>
    </row>
    <row r="78" spans="1:10" ht="30" x14ac:dyDescent="0.3">
      <c r="A78" s="46"/>
      <c r="B78" s="47" t="s">
        <v>36</v>
      </c>
      <c r="C78" s="48" t="s">
        <v>26</v>
      </c>
      <c r="D78" s="48" t="s">
        <v>25</v>
      </c>
      <c r="E78" s="48" t="s">
        <v>37</v>
      </c>
      <c r="F78" s="48" t="s">
        <v>38</v>
      </c>
      <c r="G78" s="48" t="s">
        <v>39</v>
      </c>
      <c r="H78" s="49" t="s">
        <v>40</v>
      </c>
      <c r="I78" s="48" t="s">
        <v>41</v>
      </c>
      <c r="J78" s="87" t="s">
        <v>42</v>
      </c>
    </row>
    <row r="79" spans="1:10" ht="18" x14ac:dyDescent="0.35">
      <c r="A79" s="8"/>
      <c r="B79" s="76" t="s">
        <v>33</v>
      </c>
      <c r="C79" s="91"/>
      <c r="D79" s="91"/>
      <c r="E79" s="91"/>
      <c r="F79" s="91"/>
      <c r="G79" s="91"/>
      <c r="H79" s="84"/>
      <c r="I79" s="50">
        <f>I80+I141</f>
        <v>0</v>
      </c>
      <c r="J79" s="86"/>
    </row>
    <row r="80" spans="1:10" ht="18" x14ac:dyDescent="0.35">
      <c r="A80" s="52"/>
      <c r="B80" s="53"/>
      <c r="C80" s="53" t="s">
        <v>27</v>
      </c>
      <c r="D80" s="54" t="s">
        <v>57</v>
      </c>
      <c r="E80" s="54" t="s">
        <v>58</v>
      </c>
      <c r="F80" s="53"/>
      <c r="G80" s="53"/>
      <c r="H80" s="51"/>
      <c r="I80" s="55">
        <f>I81+I113</f>
        <v>0</v>
      </c>
      <c r="J80" s="88"/>
    </row>
    <row r="81" spans="1:10" ht="15" x14ac:dyDescent="0.3">
      <c r="A81" s="52"/>
      <c r="B81" s="53"/>
      <c r="C81" s="53" t="s">
        <v>27</v>
      </c>
      <c r="D81" s="72" t="s">
        <v>45</v>
      </c>
      <c r="E81" s="72" t="s">
        <v>59</v>
      </c>
      <c r="F81" s="53"/>
      <c r="G81" s="53"/>
      <c r="H81" s="51"/>
      <c r="I81" s="73">
        <f>I82</f>
        <v>0</v>
      </c>
      <c r="J81" s="88"/>
    </row>
    <row r="82" spans="1:10" ht="15" x14ac:dyDescent="0.3">
      <c r="A82" s="52"/>
      <c r="B82" s="53"/>
      <c r="C82" s="53" t="s">
        <v>27</v>
      </c>
      <c r="D82" s="72" t="s">
        <v>80</v>
      </c>
      <c r="E82" s="72" t="s">
        <v>81</v>
      </c>
      <c r="F82" s="53"/>
      <c r="G82" s="53"/>
      <c r="H82" s="51"/>
      <c r="I82" s="73">
        <f>SUM(I83:I112)</f>
        <v>0</v>
      </c>
      <c r="J82" s="88"/>
    </row>
    <row r="83" spans="1:10" x14ac:dyDescent="0.3">
      <c r="A83" s="8"/>
      <c r="B83" s="59">
        <v>1</v>
      </c>
      <c r="C83" s="59" t="s">
        <v>46</v>
      </c>
      <c r="D83" s="57" t="s">
        <v>105</v>
      </c>
      <c r="E83" s="58" t="s">
        <v>106</v>
      </c>
      <c r="F83" s="59" t="s">
        <v>61</v>
      </c>
      <c r="G83" s="60">
        <f>7.2+5.3</f>
        <v>12.5</v>
      </c>
      <c r="H83" s="61"/>
      <c r="I83" s="62">
        <f>G83*H83</f>
        <v>0</v>
      </c>
      <c r="J83" s="89"/>
    </row>
    <row r="84" spans="1:10" ht="27" x14ac:dyDescent="0.3">
      <c r="A84" s="8"/>
      <c r="B84" s="91"/>
      <c r="C84" s="63" t="s">
        <v>50</v>
      </c>
      <c r="D84" s="91"/>
      <c r="E84" s="64" t="s">
        <v>107</v>
      </c>
      <c r="F84" s="91"/>
      <c r="G84" s="91"/>
      <c r="H84" s="84"/>
      <c r="I84" s="91"/>
      <c r="J84" s="86"/>
    </row>
    <row r="85" spans="1:10" x14ac:dyDescent="0.3">
      <c r="A85" s="8"/>
      <c r="B85" s="56">
        <v>2</v>
      </c>
      <c r="C85" s="56" t="s">
        <v>46</v>
      </c>
      <c r="D85" s="57" t="s">
        <v>108</v>
      </c>
      <c r="E85" s="58" t="s">
        <v>109</v>
      </c>
      <c r="F85" s="59" t="s">
        <v>60</v>
      </c>
      <c r="G85" s="60">
        <v>940.39</v>
      </c>
      <c r="H85" s="61"/>
      <c r="I85" s="62">
        <f>G85*H85</f>
        <v>0</v>
      </c>
      <c r="J85" s="89"/>
    </row>
    <row r="86" spans="1:10" ht="40.5" x14ac:dyDescent="0.3">
      <c r="A86" s="8"/>
      <c r="B86" s="91"/>
      <c r="C86" s="63" t="s">
        <v>50</v>
      </c>
      <c r="D86" s="91"/>
      <c r="E86" s="64" t="s">
        <v>110</v>
      </c>
      <c r="F86" s="91"/>
      <c r="G86" s="91"/>
      <c r="H86" s="84"/>
      <c r="I86" s="91"/>
      <c r="J86" s="86"/>
    </row>
    <row r="87" spans="1:10" x14ac:dyDescent="0.3">
      <c r="A87" s="8"/>
      <c r="B87" s="56">
        <v>3</v>
      </c>
      <c r="C87" s="56" t="s">
        <v>46</v>
      </c>
      <c r="D87" s="57" t="s">
        <v>62</v>
      </c>
      <c r="E87" s="58" t="s">
        <v>63</v>
      </c>
      <c r="F87" s="59" t="s">
        <v>64</v>
      </c>
      <c r="G87" s="60">
        <f>G85*0.05*2.63</f>
        <v>123.66128499999999</v>
      </c>
      <c r="H87" s="61"/>
      <c r="I87" s="62">
        <f>G87*H87</f>
        <v>0</v>
      </c>
      <c r="J87" s="89"/>
    </row>
    <row r="88" spans="1:10" ht="27" x14ac:dyDescent="0.3">
      <c r="A88" s="8"/>
      <c r="B88" s="91"/>
      <c r="C88" s="63" t="s">
        <v>50</v>
      </c>
      <c r="D88" s="91"/>
      <c r="E88" s="64" t="s">
        <v>65</v>
      </c>
      <c r="F88" s="91"/>
      <c r="G88" s="91"/>
      <c r="H88" s="84"/>
      <c r="I88" s="91"/>
      <c r="J88" s="86"/>
    </row>
    <row r="89" spans="1:10" x14ac:dyDescent="0.3">
      <c r="A89" s="8"/>
      <c r="B89" s="56">
        <v>4</v>
      </c>
      <c r="C89" s="56" t="s">
        <v>46</v>
      </c>
      <c r="D89" s="57" t="s">
        <v>66</v>
      </c>
      <c r="E89" s="58" t="s">
        <v>67</v>
      </c>
      <c r="F89" s="59" t="s">
        <v>64</v>
      </c>
      <c r="G89" s="60">
        <f>G87*5</f>
        <v>618.30642499999999</v>
      </c>
      <c r="H89" s="61"/>
      <c r="I89" s="62">
        <f>G89*H89</f>
        <v>0</v>
      </c>
      <c r="J89" s="89"/>
    </row>
    <row r="90" spans="1:10" ht="40.5" x14ac:dyDescent="0.3">
      <c r="A90" s="8"/>
      <c r="B90" s="91"/>
      <c r="C90" s="63" t="s">
        <v>50</v>
      </c>
      <c r="D90" s="91"/>
      <c r="E90" s="64" t="s">
        <v>68</v>
      </c>
      <c r="F90" s="91"/>
      <c r="G90" s="91"/>
      <c r="H90" s="84"/>
      <c r="I90" s="91"/>
      <c r="J90" s="86"/>
    </row>
    <row r="91" spans="1:10" x14ac:dyDescent="0.3">
      <c r="A91" s="8"/>
      <c r="B91" s="56">
        <v>5</v>
      </c>
      <c r="C91" s="56" t="s">
        <v>46</v>
      </c>
      <c r="D91" s="57" t="s">
        <v>69</v>
      </c>
      <c r="E91" s="58" t="s">
        <v>70</v>
      </c>
      <c r="F91" s="59" t="s">
        <v>64</v>
      </c>
      <c r="G91" s="60">
        <f>G87</f>
        <v>123.66128499999999</v>
      </c>
      <c r="H91" s="61"/>
      <c r="I91" s="62">
        <f>G91*H91</f>
        <v>0</v>
      </c>
      <c r="J91" s="89"/>
    </row>
    <row r="92" spans="1:10" ht="27" x14ac:dyDescent="0.3">
      <c r="A92" s="8"/>
      <c r="B92" s="91"/>
      <c r="C92" s="63" t="s">
        <v>50</v>
      </c>
      <c r="D92" s="91"/>
      <c r="E92" s="64" t="s">
        <v>71</v>
      </c>
      <c r="F92" s="91"/>
      <c r="G92" s="91"/>
      <c r="H92" s="84"/>
      <c r="I92" s="91"/>
      <c r="J92" s="86"/>
    </row>
    <row r="93" spans="1:10" x14ac:dyDescent="0.3">
      <c r="A93" s="8"/>
      <c r="B93" s="56">
        <v>6</v>
      </c>
      <c r="C93" s="56" t="s">
        <v>46</v>
      </c>
      <c r="D93" s="57" t="s">
        <v>111</v>
      </c>
      <c r="E93" s="58" t="s">
        <v>112</v>
      </c>
      <c r="F93" s="59" t="s">
        <v>72</v>
      </c>
      <c r="G93" s="60">
        <v>16</v>
      </c>
      <c r="H93" s="61"/>
      <c r="I93" s="62">
        <f>G93*H93</f>
        <v>0</v>
      </c>
      <c r="J93" s="89"/>
    </row>
    <row r="94" spans="1:10" ht="40.5" x14ac:dyDescent="0.3">
      <c r="A94" s="8"/>
      <c r="B94" s="91"/>
      <c r="C94" s="63" t="s">
        <v>50</v>
      </c>
      <c r="D94" s="91"/>
      <c r="E94" s="64" t="s">
        <v>113</v>
      </c>
      <c r="F94" s="91"/>
      <c r="G94" s="91"/>
      <c r="H94" s="84"/>
      <c r="I94" s="91"/>
      <c r="J94" s="86"/>
    </row>
    <row r="95" spans="1:10" x14ac:dyDescent="0.3">
      <c r="A95" s="8"/>
      <c r="B95" s="56">
        <v>7</v>
      </c>
      <c r="C95" s="56" t="s">
        <v>46</v>
      </c>
      <c r="D95" s="57" t="s">
        <v>114</v>
      </c>
      <c r="E95" s="58" t="s">
        <v>115</v>
      </c>
      <c r="F95" s="59" t="s">
        <v>72</v>
      </c>
      <c r="G95" s="60">
        <v>29</v>
      </c>
      <c r="H95" s="61"/>
      <c r="I95" s="62">
        <f>G95*H95</f>
        <v>0</v>
      </c>
      <c r="J95" s="89"/>
    </row>
    <row r="96" spans="1:10" ht="40.5" x14ac:dyDescent="0.3">
      <c r="A96" s="8"/>
      <c r="B96" s="91"/>
      <c r="C96" s="63" t="s">
        <v>50</v>
      </c>
      <c r="D96" s="91"/>
      <c r="E96" s="64" t="s">
        <v>116</v>
      </c>
      <c r="F96" s="91"/>
      <c r="G96" s="91"/>
      <c r="H96" s="84"/>
      <c r="I96" s="91"/>
      <c r="J96" s="86"/>
    </row>
    <row r="97" spans="1:10" x14ac:dyDescent="0.3">
      <c r="A97" s="8"/>
      <c r="B97" s="56">
        <v>8</v>
      </c>
      <c r="C97" s="56" t="s">
        <v>46</v>
      </c>
      <c r="D97" s="57" t="s">
        <v>83</v>
      </c>
      <c r="E97" s="58" t="s">
        <v>84</v>
      </c>
      <c r="F97" s="59" t="s">
        <v>60</v>
      </c>
      <c r="G97" s="60">
        <f>G85</f>
        <v>940.39</v>
      </c>
      <c r="H97" s="61"/>
      <c r="I97" s="62">
        <f>G97*H97</f>
        <v>0</v>
      </c>
      <c r="J97" s="89" t="s">
        <v>82</v>
      </c>
    </row>
    <row r="98" spans="1:10" ht="27" x14ac:dyDescent="0.3">
      <c r="A98" s="8"/>
      <c r="B98" s="91"/>
      <c r="C98" s="63" t="s">
        <v>52</v>
      </c>
      <c r="D98" s="91"/>
      <c r="E98" s="65" t="s">
        <v>85</v>
      </c>
      <c r="F98" s="91"/>
      <c r="G98" s="91"/>
      <c r="H98" s="84"/>
      <c r="I98" s="91"/>
      <c r="J98" s="86"/>
    </row>
    <row r="99" spans="1:10" x14ac:dyDescent="0.3">
      <c r="A99" s="8"/>
      <c r="B99" s="56">
        <v>9</v>
      </c>
      <c r="C99" s="56" t="s">
        <v>46</v>
      </c>
      <c r="D99" s="57" t="s">
        <v>73</v>
      </c>
      <c r="E99" s="58" t="s">
        <v>74</v>
      </c>
      <c r="F99" s="59" t="s">
        <v>60</v>
      </c>
      <c r="G99" s="60">
        <f>G85</f>
        <v>940.39</v>
      </c>
      <c r="H99" s="61"/>
      <c r="I99" s="62">
        <f>G99*H99</f>
        <v>0</v>
      </c>
      <c r="J99" s="89"/>
    </row>
    <row r="100" spans="1:10" ht="27" x14ac:dyDescent="0.3">
      <c r="A100" s="8"/>
      <c r="B100" s="91"/>
      <c r="C100" s="63" t="s">
        <v>50</v>
      </c>
      <c r="D100" s="91"/>
      <c r="E100" s="64" t="s">
        <v>75</v>
      </c>
      <c r="F100" s="91"/>
      <c r="G100" s="91"/>
      <c r="H100" s="84"/>
      <c r="I100" s="91"/>
      <c r="J100" s="86"/>
    </row>
    <row r="101" spans="1:10" x14ac:dyDescent="0.3">
      <c r="A101" s="8"/>
      <c r="B101" s="56">
        <v>10</v>
      </c>
      <c r="C101" s="56" t="s">
        <v>46</v>
      </c>
      <c r="D101" s="57" t="s">
        <v>76</v>
      </c>
      <c r="E101" s="58" t="s">
        <v>77</v>
      </c>
      <c r="F101" s="59" t="s">
        <v>60</v>
      </c>
      <c r="G101" s="60">
        <v>456.9</v>
      </c>
      <c r="H101" s="61"/>
      <c r="I101" s="62">
        <f>G101*H101</f>
        <v>0</v>
      </c>
      <c r="J101" s="89"/>
    </row>
    <row r="102" spans="1:10" ht="40.5" x14ac:dyDescent="0.3">
      <c r="A102" s="8"/>
      <c r="B102" s="91"/>
      <c r="C102" s="63" t="s">
        <v>50</v>
      </c>
      <c r="D102" s="91"/>
      <c r="E102" s="64" t="s">
        <v>86</v>
      </c>
      <c r="F102" s="91"/>
      <c r="G102" s="91"/>
      <c r="H102" s="84"/>
      <c r="I102" s="91"/>
      <c r="J102" s="86"/>
    </row>
    <row r="103" spans="1:10" x14ac:dyDescent="0.3">
      <c r="A103" s="8"/>
      <c r="B103" s="56">
        <v>11</v>
      </c>
      <c r="C103" s="56" t="s">
        <v>46</v>
      </c>
      <c r="D103" s="57" t="s">
        <v>87</v>
      </c>
      <c r="E103" s="58" t="s">
        <v>88</v>
      </c>
      <c r="F103" s="59" t="s">
        <v>60</v>
      </c>
      <c r="G103" s="60">
        <f>G85</f>
        <v>940.39</v>
      </c>
      <c r="H103" s="61"/>
      <c r="I103" s="62">
        <f>G103*H103</f>
        <v>0</v>
      </c>
      <c r="J103" s="89"/>
    </row>
    <row r="104" spans="1:10" ht="40.5" x14ac:dyDescent="0.3">
      <c r="A104" s="8"/>
      <c r="B104" s="91"/>
      <c r="C104" s="63" t="s">
        <v>50</v>
      </c>
      <c r="D104" s="91"/>
      <c r="E104" s="64" t="s">
        <v>89</v>
      </c>
      <c r="F104" s="91"/>
      <c r="G104" s="91"/>
      <c r="H104" s="84"/>
      <c r="I104" s="91"/>
      <c r="J104" s="86"/>
    </row>
    <row r="105" spans="1:10" x14ac:dyDescent="0.3">
      <c r="A105" s="8"/>
      <c r="B105" s="56">
        <v>12</v>
      </c>
      <c r="C105" s="56" t="s">
        <v>46</v>
      </c>
      <c r="D105" s="57" t="s">
        <v>102</v>
      </c>
      <c r="E105" s="58" t="s">
        <v>103</v>
      </c>
      <c r="F105" s="59" t="s">
        <v>61</v>
      </c>
      <c r="G105" s="60">
        <v>180</v>
      </c>
      <c r="H105" s="61"/>
      <c r="I105" s="62">
        <f>G105*H105</f>
        <v>0</v>
      </c>
      <c r="J105" s="89"/>
    </row>
    <row r="106" spans="1:10" ht="40.5" x14ac:dyDescent="0.3">
      <c r="A106" s="8"/>
      <c r="B106" s="91"/>
      <c r="C106" s="63" t="s">
        <v>50</v>
      </c>
      <c r="D106" s="91"/>
      <c r="E106" s="64" t="s">
        <v>104</v>
      </c>
      <c r="F106" s="91"/>
      <c r="G106" s="91"/>
      <c r="H106" s="84"/>
      <c r="I106" s="91"/>
      <c r="J106" s="86"/>
    </row>
    <row r="107" spans="1:10" x14ac:dyDescent="0.3">
      <c r="A107" s="8"/>
      <c r="B107" s="56">
        <v>13</v>
      </c>
      <c r="C107" s="56" t="s">
        <v>46</v>
      </c>
      <c r="D107" s="57" t="s">
        <v>117</v>
      </c>
      <c r="E107" s="58" t="s">
        <v>118</v>
      </c>
      <c r="F107" s="59" t="s">
        <v>61</v>
      </c>
      <c r="G107" s="60">
        <v>180</v>
      </c>
      <c r="H107" s="61"/>
      <c r="I107" s="62">
        <f>G107*H107</f>
        <v>0</v>
      </c>
      <c r="J107" s="89"/>
    </row>
    <row r="108" spans="1:10" ht="40.5" x14ac:dyDescent="0.3">
      <c r="A108" s="8"/>
      <c r="B108" s="91"/>
      <c r="C108" s="63" t="s">
        <v>50</v>
      </c>
      <c r="D108" s="91"/>
      <c r="E108" s="64" t="s">
        <v>119</v>
      </c>
      <c r="F108" s="91"/>
      <c r="G108" s="91"/>
      <c r="H108" s="84"/>
      <c r="I108" s="91"/>
      <c r="J108" s="86"/>
    </row>
    <row r="109" spans="1:10" x14ac:dyDescent="0.3">
      <c r="A109" s="8"/>
      <c r="B109" s="94">
        <v>14</v>
      </c>
      <c r="C109" s="94" t="s">
        <v>120</v>
      </c>
      <c r="D109" s="95" t="s">
        <v>121</v>
      </c>
      <c r="E109" s="96" t="s">
        <v>122</v>
      </c>
      <c r="F109" s="97" t="s">
        <v>72</v>
      </c>
      <c r="G109" s="98">
        <v>180</v>
      </c>
      <c r="H109" s="99"/>
      <c r="I109" s="100">
        <f>G109*H109</f>
        <v>0</v>
      </c>
      <c r="J109" s="101"/>
    </row>
    <row r="110" spans="1:10" ht="27" x14ac:dyDescent="0.3">
      <c r="A110" s="8"/>
      <c r="B110" s="91"/>
      <c r="C110" s="63" t="s">
        <v>50</v>
      </c>
      <c r="D110" s="91"/>
      <c r="E110" s="64" t="s">
        <v>123</v>
      </c>
      <c r="F110" s="91"/>
      <c r="G110" s="91"/>
      <c r="H110" s="84"/>
      <c r="I110" s="91"/>
      <c r="J110" s="86"/>
    </row>
    <row r="111" spans="1:10" x14ac:dyDescent="0.3">
      <c r="A111" s="8"/>
      <c r="B111" s="56">
        <v>15</v>
      </c>
      <c r="C111" s="56" t="s">
        <v>46</v>
      </c>
      <c r="D111" s="57" t="s">
        <v>78</v>
      </c>
      <c r="E111" s="58" t="s">
        <v>79</v>
      </c>
      <c r="F111" s="59" t="s">
        <v>64</v>
      </c>
      <c r="G111" s="60">
        <f>(G101*0.04*2.63)+(G103*0.05*2.63)+(G109*0.2)</f>
        <v>207.72716499999999</v>
      </c>
      <c r="H111" s="61"/>
      <c r="I111" s="62">
        <f>G111*H111</f>
        <v>0</v>
      </c>
      <c r="J111" s="89"/>
    </row>
    <row r="112" spans="1:10" ht="40.5" x14ac:dyDescent="0.3">
      <c r="A112" s="8"/>
      <c r="B112" s="91"/>
      <c r="C112" s="63" t="s">
        <v>50</v>
      </c>
      <c r="D112" s="91"/>
      <c r="E112" s="64" t="s">
        <v>90</v>
      </c>
      <c r="F112" s="91"/>
      <c r="G112" s="91"/>
      <c r="H112" s="84"/>
      <c r="I112" s="91"/>
      <c r="J112" s="86"/>
    </row>
    <row r="113" spans="1:10" ht="15" x14ac:dyDescent="0.3">
      <c r="A113" s="52"/>
      <c r="B113" s="53"/>
      <c r="C113" s="53" t="s">
        <v>27</v>
      </c>
      <c r="D113" s="72" t="s">
        <v>91</v>
      </c>
      <c r="E113" s="72" t="s">
        <v>92</v>
      </c>
      <c r="F113" s="53"/>
      <c r="G113" s="53"/>
      <c r="H113" s="51"/>
      <c r="I113" s="73">
        <f>SUM(I114:I139)</f>
        <v>0</v>
      </c>
      <c r="J113" s="88"/>
    </row>
    <row r="114" spans="1:10" x14ac:dyDescent="0.3">
      <c r="A114" s="8"/>
      <c r="B114" s="56">
        <v>16</v>
      </c>
      <c r="C114" s="56" t="s">
        <v>46</v>
      </c>
      <c r="D114" s="57" t="s">
        <v>93</v>
      </c>
      <c r="E114" s="58" t="s">
        <v>94</v>
      </c>
      <c r="F114" s="59" t="s">
        <v>72</v>
      </c>
      <c r="G114" s="60">
        <v>6</v>
      </c>
      <c r="H114" s="61"/>
      <c r="I114" s="62">
        <f>G114*H114</f>
        <v>0</v>
      </c>
      <c r="J114" s="89"/>
    </row>
    <row r="115" spans="1:10" ht="27" x14ac:dyDescent="0.3">
      <c r="A115" s="8"/>
      <c r="B115" s="91"/>
      <c r="C115" s="63" t="s">
        <v>50</v>
      </c>
      <c r="D115" s="91"/>
      <c r="E115" s="64" t="s">
        <v>95</v>
      </c>
      <c r="F115" s="91"/>
      <c r="G115" s="91"/>
      <c r="H115" s="84"/>
      <c r="I115" s="91"/>
      <c r="J115" s="86"/>
    </row>
    <row r="116" spans="1:10" x14ac:dyDescent="0.3">
      <c r="A116" s="8"/>
      <c r="B116" s="56">
        <v>17</v>
      </c>
      <c r="C116" s="56" t="s">
        <v>46</v>
      </c>
      <c r="D116" s="57" t="s">
        <v>96</v>
      </c>
      <c r="E116" s="58" t="s">
        <v>97</v>
      </c>
      <c r="F116" s="59" t="s">
        <v>72</v>
      </c>
      <c r="G116" s="60">
        <v>6</v>
      </c>
      <c r="H116" s="61"/>
      <c r="I116" s="62">
        <f>G116*H116</f>
        <v>0</v>
      </c>
      <c r="J116" s="89"/>
    </row>
    <row r="117" spans="1:10" ht="27" x14ac:dyDescent="0.3">
      <c r="A117" s="8"/>
      <c r="B117" s="91"/>
      <c r="C117" s="63" t="s">
        <v>50</v>
      </c>
      <c r="D117" s="91"/>
      <c r="E117" s="64" t="s">
        <v>98</v>
      </c>
      <c r="F117" s="91"/>
      <c r="G117" s="91"/>
      <c r="H117" s="84"/>
      <c r="I117" s="91"/>
      <c r="J117" s="86"/>
    </row>
    <row r="118" spans="1:10" x14ac:dyDescent="0.3">
      <c r="A118" s="8"/>
      <c r="B118" s="59">
        <v>18</v>
      </c>
      <c r="C118" s="59" t="s">
        <v>46</v>
      </c>
      <c r="D118" s="57" t="s">
        <v>124</v>
      </c>
      <c r="E118" s="58" t="s">
        <v>125</v>
      </c>
      <c r="F118" s="59" t="s">
        <v>126</v>
      </c>
      <c r="G118" s="60">
        <f>1.4+(10*0.6*1.2)</f>
        <v>8.6</v>
      </c>
      <c r="H118" s="61"/>
      <c r="I118" s="62">
        <f>G118*H118</f>
        <v>0</v>
      </c>
      <c r="J118" s="89" t="s">
        <v>51</v>
      </c>
    </row>
    <row r="119" spans="1:10" ht="27" x14ac:dyDescent="0.3">
      <c r="A119" s="8"/>
      <c r="B119" s="91"/>
      <c r="C119" s="63" t="s">
        <v>52</v>
      </c>
      <c r="D119" s="91"/>
      <c r="E119" s="64" t="s">
        <v>127</v>
      </c>
      <c r="F119" s="91"/>
      <c r="G119" s="91"/>
      <c r="H119" s="84"/>
      <c r="I119" s="91"/>
      <c r="J119" s="86"/>
    </row>
    <row r="120" spans="1:10" x14ac:dyDescent="0.3">
      <c r="A120" s="8"/>
      <c r="B120" s="56">
        <v>19</v>
      </c>
      <c r="C120" s="56" t="s">
        <v>46</v>
      </c>
      <c r="D120" s="57" t="s">
        <v>128</v>
      </c>
      <c r="E120" s="58" t="s">
        <v>129</v>
      </c>
      <c r="F120" s="59" t="s">
        <v>61</v>
      </c>
      <c r="G120" s="60">
        <v>10</v>
      </c>
      <c r="H120" s="61"/>
      <c r="I120" s="62">
        <f>G120*H120</f>
        <v>0</v>
      </c>
      <c r="J120" s="89" t="s">
        <v>82</v>
      </c>
    </row>
    <row r="121" spans="1:10" x14ac:dyDescent="0.3">
      <c r="A121" s="8"/>
      <c r="B121" s="91"/>
      <c r="C121" s="63" t="s">
        <v>52</v>
      </c>
      <c r="D121" s="91"/>
      <c r="E121" s="64" t="s">
        <v>130</v>
      </c>
      <c r="F121" s="91"/>
      <c r="G121" s="91"/>
      <c r="H121" s="84"/>
      <c r="I121" s="91"/>
      <c r="J121" s="86"/>
    </row>
    <row r="122" spans="1:10" x14ac:dyDescent="0.3">
      <c r="A122" s="8"/>
      <c r="B122" s="56">
        <v>20</v>
      </c>
      <c r="C122" s="56" t="s">
        <v>46</v>
      </c>
      <c r="D122" s="57" t="s">
        <v>62</v>
      </c>
      <c r="E122" s="58" t="s">
        <v>63</v>
      </c>
      <c r="F122" s="59" t="s">
        <v>64</v>
      </c>
      <c r="G122" s="60">
        <f>G118*2</f>
        <v>17.2</v>
      </c>
      <c r="H122" s="61"/>
      <c r="I122" s="62">
        <f>G122*H122</f>
        <v>0</v>
      </c>
      <c r="J122" s="89"/>
    </row>
    <row r="123" spans="1:10" x14ac:dyDescent="0.3">
      <c r="A123" s="8"/>
      <c r="B123" s="59">
        <v>21</v>
      </c>
      <c r="C123" s="59" t="s">
        <v>46</v>
      </c>
      <c r="D123" s="57" t="s">
        <v>66</v>
      </c>
      <c r="E123" s="58" t="s">
        <v>67</v>
      </c>
      <c r="F123" s="59" t="s">
        <v>64</v>
      </c>
      <c r="G123" s="60">
        <f>G122*5</f>
        <v>86</v>
      </c>
      <c r="H123" s="61"/>
      <c r="I123" s="62">
        <f>G123*H123</f>
        <v>0</v>
      </c>
      <c r="J123" s="89"/>
    </row>
    <row r="124" spans="1:10" x14ac:dyDescent="0.3">
      <c r="A124" s="8"/>
      <c r="B124" s="59">
        <v>22</v>
      </c>
      <c r="C124" s="59" t="s">
        <v>46</v>
      </c>
      <c r="D124" s="57" t="s">
        <v>131</v>
      </c>
      <c r="E124" s="58" t="s">
        <v>132</v>
      </c>
      <c r="F124" s="59" t="s">
        <v>64</v>
      </c>
      <c r="G124" s="60">
        <f>G122</f>
        <v>17.2</v>
      </c>
      <c r="H124" s="61"/>
      <c r="I124" s="62">
        <f>G124*H124</f>
        <v>0</v>
      </c>
      <c r="J124" s="89" t="s">
        <v>51</v>
      </c>
    </row>
    <row r="125" spans="1:10" x14ac:dyDescent="0.3">
      <c r="A125" s="8"/>
      <c r="B125" s="91"/>
      <c r="C125" s="63" t="s">
        <v>52</v>
      </c>
      <c r="D125" s="91"/>
      <c r="E125" s="64" t="s">
        <v>133</v>
      </c>
      <c r="F125" s="91"/>
      <c r="G125" s="91"/>
      <c r="H125" s="84"/>
      <c r="I125" s="91"/>
      <c r="J125" s="86"/>
    </row>
    <row r="126" spans="1:10" x14ac:dyDescent="0.3">
      <c r="A126" s="8"/>
      <c r="B126" s="56">
        <v>23</v>
      </c>
      <c r="C126" s="56" t="s">
        <v>46</v>
      </c>
      <c r="D126" s="57" t="s">
        <v>134</v>
      </c>
      <c r="E126" s="58" t="s">
        <v>135</v>
      </c>
      <c r="F126" s="59" t="s">
        <v>60</v>
      </c>
      <c r="G126" s="60">
        <f>10*0.6</f>
        <v>6</v>
      </c>
      <c r="H126" s="61"/>
      <c r="I126" s="62">
        <f>G126*H126</f>
        <v>0</v>
      </c>
      <c r="J126" s="89" t="s">
        <v>51</v>
      </c>
    </row>
    <row r="127" spans="1:10" x14ac:dyDescent="0.3">
      <c r="A127" s="8"/>
      <c r="B127" s="91"/>
      <c r="C127" s="63" t="s">
        <v>52</v>
      </c>
      <c r="D127" s="91"/>
      <c r="E127" s="64" t="s">
        <v>136</v>
      </c>
      <c r="F127" s="91"/>
      <c r="G127" s="91"/>
      <c r="H127" s="84"/>
      <c r="I127" s="91"/>
      <c r="J127" s="86"/>
    </row>
    <row r="128" spans="1:10" x14ac:dyDescent="0.3">
      <c r="A128" s="8"/>
      <c r="B128" s="59">
        <v>24</v>
      </c>
      <c r="C128" s="59" t="s">
        <v>46</v>
      </c>
      <c r="D128" s="57" t="s">
        <v>137</v>
      </c>
      <c r="E128" s="58" t="s">
        <v>138</v>
      </c>
      <c r="F128" s="59" t="s">
        <v>72</v>
      </c>
      <c r="G128" s="60">
        <v>1</v>
      </c>
      <c r="H128" s="61"/>
      <c r="I128" s="62">
        <f>G128*H128</f>
        <v>0</v>
      </c>
      <c r="J128" s="89"/>
    </row>
    <row r="129" spans="1:10" ht="27" x14ac:dyDescent="0.3">
      <c r="A129" s="8"/>
      <c r="B129" s="91"/>
      <c r="C129" s="63" t="s">
        <v>50</v>
      </c>
      <c r="D129" s="91"/>
      <c r="E129" s="64" t="s">
        <v>139</v>
      </c>
      <c r="F129" s="91"/>
      <c r="G129" s="91"/>
      <c r="H129" s="84"/>
      <c r="I129" s="91"/>
      <c r="J129" s="86"/>
    </row>
    <row r="130" spans="1:10" ht="27" x14ac:dyDescent="0.3">
      <c r="A130" s="8"/>
      <c r="B130" s="97">
        <v>25</v>
      </c>
      <c r="C130" s="97" t="s">
        <v>120</v>
      </c>
      <c r="D130" s="95" t="s">
        <v>140</v>
      </c>
      <c r="E130" s="96" t="s">
        <v>141</v>
      </c>
      <c r="F130" s="97" t="s">
        <v>72</v>
      </c>
      <c r="G130" s="98">
        <v>1</v>
      </c>
      <c r="H130" s="99"/>
      <c r="I130" s="100">
        <f>G130*H130</f>
        <v>0</v>
      </c>
      <c r="J130" s="101" t="s">
        <v>51</v>
      </c>
    </row>
    <row r="131" spans="1:10" x14ac:dyDescent="0.3">
      <c r="A131" s="8"/>
      <c r="B131" s="91"/>
      <c r="C131" s="63" t="s">
        <v>52</v>
      </c>
      <c r="D131" s="91"/>
      <c r="E131" s="64" t="s">
        <v>142</v>
      </c>
      <c r="F131" s="91"/>
      <c r="G131" s="91"/>
      <c r="H131" s="84"/>
      <c r="I131" s="91"/>
      <c r="J131" s="86"/>
    </row>
    <row r="132" spans="1:10" x14ac:dyDescent="0.3">
      <c r="A132" s="8"/>
      <c r="B132" s="94">
        <v>26</v>
      </c>
      <c r="C132" s="94" t="s">
        <v>120</v>
      </c>
      <c r="D132" s="95" t="s">
        <v>143</v>
      </c>
      <c r="E132" s="96" t="s">
        <v>144</v>
      </c>
      <c r="F132" s="97" t="s">
        <v>72</v>
      </c>
      <c r="G132" s="98">
        <v>1</v>
      </c>
      <c r="H132" s="99"/>
      <c r="I132" s="100">
        <f>G132*H132</f>
        <v>0</v>
      </c>
      <c r="J132" s="101"/>
    </row>
    <row r="133" spans="1:10" ht="27" x14ac:dyDescent="0.3">
      <c r="A133" s="8"/>
      <c r="B133" s="97">
        <v>27</v>
      </c>
      <c r="C133" s="97" t="s">
        <v>120</v>
      </c>
      <c r="D133" s="95" t="s">
        <v>145</v>
      </c>
      <c r="E133" s="96" t="s">
        <v>146</v>
      </c>
      <c r="F133" s="97" t="s">
        <v>72</v>
      </c>
      <c r="G133" s="98">
        <v>1</v>
      </c>
      <c r="H133" s="99"/>
      <c r="I133" s="100">
        <f>G133*H133</f>
        <v>0</v>
      </c>
      <c r="J133" s="101" t="s">
        <v>51</v>
      </c>
    </row>
    <row r="134" spans="1:10" x14ac:dyDescent="0.3">
      <c r="A134" s="8"/>
      <c r="B134" s="91"/>
      <c r="C134" s="63" t="s">
        <v>52</v>
      </c>
      <c r="D134" s="91"/>
      <c r="E134" s="64" t="s">
        <v>147</v>
      </c>
      <c r="F134" s="91"/>
      <c r="G134" s="91"/>
      <c r="H134" s="84"/>
      <c r="I134" s="91"/>
      <c r="J134" s="86"/>
    </row>
    <row r="135" spans="1:10" ht="27" x14ac:dyDescent="0.3">
      <c r="A135" s="8"/>
      <c r="B135" s="94">
        <v>28</v>
      </c>
      <c r="C135" s="94" t="s">
        <v>120</v>
      </c>
      <c r="D135" s="95" t="s">
        <v>148</v>
      </c>
      <c r="E135" s="96" t="s">
        <v>149</v>
      </c>
      <c r="F135" s="97" t="s">
        <v>72</v>
      </c>
      <c r="G135" s="98">
        <v>1</v>
      </c>
      <c r="H135" s="99"/>
      <c r="I135" s="100">
        <f>G135*H135</f>
        <v>0</v>
      </c>
      <c r="J135" s="101" t="s">
        <v>51</v>
      </c>
    </row>
    <row r="136" spans="1:10" ht="27" x14ac:dyDescent="0.3">
      <c r="A136" s="8"/>
      <c r="B136" s="91"/>
      <c r="C136" s="63" t="s">
        <v>52</v>
      </c>
      <c r="D136" s="91"/>
      <c r="E136" s="64" t="s">
        <v>150</v>
      </c>
      <c r="F136" s="91"/>
      <c r="G136" s="91"/>
      <c r="H136" s="84"/>
      <c r="I136" s="91"/>
      <c r="J136" s="86"/>
    </row>
    <row r="137" spans="1:10" ht="27" x14ac:dyDescent="0.3">
      <c r="A137" s="8"/>
      <c r="B137" s="94">
        <v>29</v>
      </c>
      <c r="C137" s="94" t="s">
        <v>120</v>
      </c>
      <c r="D137" s="95" t="s">
        <v>151</v>
      </c>
      <c r="E137" s="96" t="s">
        <v>152</v>
      </c>
      <c r="F137" s="97" t="s">
        <v>72</v>
      </c>
      <c r="G137" s="98">
        <v>1</v>
      </c>
      <c r="H137" s="99"/>
      <c r="I137" s="100">
        <f>G137*H137</f>
        <v>0</v>
      </c>
      <c r="J137" s="101" t="s">
        <v>51</v>
      </c>
    </row>
    <row r="138" spans="1:10" ht="27" x14ac:dyDescent="0.3">
      <c r="A138" s="8"/>
      <c r="B138" s="91"/>
      <c r="C138" s="63" t="s">
        <v>52</v>
      </c>
      <c r="D138" s="91"/>
      <c r="E138" s="64" t="s">
        <v>153</v>
      </c>
      <c r="F138" s="91"/>
      <c r="G138" s="91"/>
      <c r="H138" s="84"/>
      <c r="I138" s="91"/>
      <c r="J138" s="86"/>
    </row>
    <row r="139" spans="1:10" ht="27" x14ac:dyDescent="0.3">
      <c r="A139" s="8"/>
      <c r="B139" s="94">
        <v>30</v>
      </c>
      <c r="C139" s="94" t="s">
        <v>120</v>
      </c>
      <c r="D139" s="95" t="s">
        <v>154</v>
      </c>
      <c r="E139" s="96" t="s">
        <v>155</v>
      </c>
      <c r="F139" s="97" t="s">
        <v>72</v>
      </c>
      <c r="G139" s="98">
        <v>1</v>
      </c>
      <c r="H139" s="99"/>
      <c r="I139" s="100">
        <f>G139*H139</f>
        <v>0</v>
      </c>
      <c r="J139" s="101" t="s">
        <v>51</v>
      </c>
    </row>
    <row r="140" spans="1:10" ht="27" x14ac:dyDescent="0.3">
      <c r="A140" s="8"/>
      <c r="B140" s="91"/>
      <c r="C140" s="63" t="s">
        <v>52</v>
      </c>
      <c r="D140" s="91"/>
      <c r="E140" s="64" t="s">
        <v>156</v>
      </c>
      <c r="F140" s="91"/>
      <c r="G140" s="91"/>
      <c r="H140" s="84"/>
      <c r="I140" s="91"/>
      <c r="J140" s="86"/>
    </row>
    <row r="141" spans="1:10" ht="18" x14ac:dyDescent="0.35">
      <c r="A141" s="8"/>
      <c r="B141" s="53"/>
      <c r="C141" s="53" t="s">
        <v>27</v>
      </c>
      <c r="D141" s="54" t="s">
        <v>43</v>
      </c>
      <c r="E141" s="54" t="s">
        <v>44</v>
      </c>
      <c r="F141" s="53"/>
      <c r="G141" s="53"/>
      <c r="H141" s="102"/>
      <c r="I141" s="55">
        <f>SUM(I142:I144)</f>
        <v>0</v>
      </c>
      <c r="J141" s="88"/>
    </row>
    <row r="142" spans="1:10" x14ac:dyDescent="0.3">
      <c r="A142" s="8"/>
      <c r="B142" s="56">
        <v>31</v>
      </c>
      <c r="C142" s="56" t="s">
        <v>46</v>
      </c>
      <c r="D142" s="57" t="s">
        <v>47</v>
      </c>
      <c r="E142" s="58" t="s">
        <v>48</v>
      </c>
      <c r="F142" s="59" t="s">
        <v>49</v>
      </c>
      <c r="G142" s="60">
        <v>1</v>
      </c>
      <c r="H142" s="103"/>
      <c r="I142" s="62">
        <f>G142*H142</f>
        <v>0</v>
      </c>
      <c r="J142" s="89"/>
    </row>
    <row r="143" spans="1:10" ht="40.5" x14ac:dyDescent="0.3">
      <c r="A143" s="8"/>
      <c r="B143" s="91"/>
      <c r="C143" s="63" t="s">
        <v>50</v>
      </c>
      <c r="D143" s="91"/>
      <c r="E143" s="64" t="s">
        <v>157</v>
      </c>
      <c r="F143" s="91"/>
      <c r="G143" s="91"/>
      <c r="H143" s="104"/>
      <c r="I143" s="91"/>
      <c r="J143" s="86"/>
    </row>
    <row r="144" spans="1:10" x14ac:dyDescent="0.3">
      <c r="A144" s="8"/>
      <c r="B144" s="56">
        <v>32</v>
      </c>
      <c r="C144" s="56" t="s">
        <v>46</v>
      </c>
      <c r="D144" s="57" t="s">
        <v>158</v>
      </c>
      <c r="E144" s="58" t="s">
        <v>159</v>
      </c>
      <c r="F144" s="59" t="s">
        <v>160</v>
      </c>
      <c r="G144" s="60">
        <v>1</v>
      </c>
      <c r="H144" s="103"/>
      <c r="I144" s="62">
        <f>G144*H144</f>
        <v>0</v>
      </c>
      <c r="J144" s="89" t="s">
        <v>51</v>
      </c>
    </row>
    <row r="145" spans="1:10" x14ac:dyDescent="0.3">
      <c r="A145" s="8"/>
      <c r="B145" s="91"/>
      <c r="C145" s="63"/>
      <c r="D145" s="91"/>
      <c r="E145" s="65"/>
      <c r="F145" s="91"/>
      <c r="G145" s="91"/>
      <c r="H145" s="84"/>
      <c r="I145" s="91"/>
      <c r="J145" s="86"/>
    </row>
    <row r="146" spans="1:10" x14ac:dyDescent="0.3">
      <c r="A146" s="14"/>
      <c r="B146" s="15"/>
      <c r="C146" s="15"/>
      <c r="D146" s="15"/>
      <c r="E146" s="15"/>
      <c r="F146" s="15"/>
      <c r="G146" s="15"/>
      <c r="H146" s="33"/>
      <c r="I146" s="15"/>
      <c r="J146" s="90"/>
    </row>
  </sheetData>
  <mergeCells count="7">
    <mergeCell ref="D71:G71"/>
    <mergeCell ref="D6:G6"/>
    <mergeCell ref="D8:G8"/>
    <mergeCell ref="D23:G23"/>
    <mergeCell ref="D44:G44"/>
    <mergeCell ref="D46:G46"/>
    <mergeCell ref="D69:G69"/>
  </mergeCells>
  <pageMargins left="0.7" right="0.7" top="0.78740157499999996" bottom="0.78740157499999996" header="0.3" footer="0.3"/>
  <pageSetup paperSize="9" scale="62" orientation="portrait" r:id="rId1"/>
  <rowBreaks count="2" manualBreakCount="2">
    <brk id="64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zoomScaleNormal="100" zoomScaleSheetLayoutView="100" workbookViewId="0">
      <selection activeCell="I47" sqref="I47"/>
    </sheetView>
  </sheetViews>
  <sheetFormatPr defaultRowHeight="13.5" x14ac:dyDescent="0.3"/>
  <cols>
    <col min="1" max="1" width="1.6640625" style="74" customWidth="1"/>
    <col min="2" max="2" width="4.1640625" style="74" customWidth="1"/>
    <col min="3" max="3" width="4.33203125" style="74" customWidth="1"/>
    <col min="4" max="4" width="11.1640625" style="74" customWidth="1"/>
    <col min="5" max="5" width="92.1640625" style="74" customWidth="1"/>
    <col min="6" max="6" width="11" style="74" bestFit="1" customWidth="1"/>
    <col min="7" max="7" width="10.33203125" style="74" customWidth="1"/>
    <col min="8" max="8" width="12.6640625" style="74" customWidth="1"/>
    <col min="9" max="9" width="18.6640625" style="74" customWidth="1"/>
    <col min="10" max="10" width="17.33203125" style="74" customWidth="1"/>
  </cols>
  <sheetData>
    <row r="1" spans="1:10" x14ac:dyDescent="0.3">
      <c r="A1" s="1"/>
      <c r="B1" s="2"/>
      <c r="C1" s="2"/>
      <c r="D1" s="2"/>
      <c r="E1" s="2"/>
      <c r="F1" s="2"/>
      <c r="G1" s="2"/>
      <c r="H1" s="20"/>
      <c r="I1" s="2"/>
      <c r="J1" s="3"/>
    </row>
    <row r="2" spans="1:10" ht="21" x14ac:dyDescent="0.3">
      <c r="A2" s="4"/>
      <c r="B2" s="92"/>
      <c r="C2" s="5" t="s">
        <v>28</v>
      </c>
      <c r="D2" s="92"/>
      <c r="E2" s="92"/>
      <c r="F2" s="92"/>
      <c r="G2" s="92"/>
      <c r="I2" s="92"/>
      <c r="J2" s="6"/>
    </row>
    <row r="3" spans="1:10" x14ac:dyDescent="0.3">
      <c r="A3" s="4"/>
      <c r="B3" s="92"/>
      <c r="C3" s="92"/>
      <c r="D3" s="92"/>
      <c r="E3" s="92"/>
      <c r="F3" s="92"/>
      <c r="G3" s="92"/>
      <c r="I3" s="92"/>
      <c r="J3" s="6"/>
    </row>
    <row r="4" spans="1:10" ht="15" x14ac:dyDescent="0.3">
      <c r="A4" s="4"/>
      <c r="B4" s="92"/>
      <c r="C4" s="7" t="s">
        <v>0</v>
      </c>
      <c r="D4" s="92"/>
      <c r="E4" s="92"/>
      <c r="F4" s="92"/>
      <c r="G4" s="92"/>
      <c r="I4" s="92"/>
      <c r="J4" s="6"/>
    </row>
    <row r="5" spans="1:10" x14ac:dyDescent="0.3">
      <c r="A5" s="4"/>
      <c r="B5" s="92"/>
      <c r="C5" s="92"/>
      <c r="D5" s="115" t="s">
        <v>162</v>
      </c>
      <c r="E5" s="118"/>
      <c r="F5" s="118"/>
      <c r="G5" s="118"/>
      <c r="I5" s="92"/>
      <c r="J5" s="6"/>
    </row>
    <row r="6" spans="1:10" ht="15" x14ac:dyDescent="0.3">
      <c r="A6" s="8"/>
      <c r="B6" s="91"/>
      <c r="C6" s="7" t="s">
        <v>29</v>
      </c>
      <c r="D6" s="91"/>
      <c r="E6" s="91"/>
      <c r="F6" s="91"/>
      <c r="G6" s="91"/>
      <c r="H6" s="84"/>
      <c r="I6" s="91"/>
      <c r="J6" s="9"/>
    </row>
    <row r="7" spans="1:10" x14ac:dyDescent="0.3">
      <c r="A7" s="8"/>
      <c r="B7" s="91"/>
      <c r="C7" s="91"/>
      <c r="D7" s="117" t="s">
        <v>182</v>
      </c>
      <c r="E7" s="116"/>
      <c r="F7" s="116"/>
      <c r="G7" s="116"/>
      <c r="H7" s="84"/>
      <c r="I7" s="91"/>
      <c r="J7" s="9"/>
    </row>
    <row r="8" spans="1:10" x14ac:dyDescent="0.3">
      <c r="A8" s="8"/>
      <c r="B8" s="91"/>
      <c r="C8" s="91"/>
      <c r="D8" s="91"/>
      <c r="E8" s="91"/>
      <c r="F8" s="91"/>
      <c r="G8" s="91"/>
      <c r="H8" s="84"/>
      <c r="I8" s="91"/>
      <c r="J8" s="9"/>
    </row>
    <row r="9" spans="1:10" ht="15" x14ac:dyDescent="0.3">
      <c r="A9" s="8"/>
      <c r="B9" s="91"/>
      <c r="C9" s="7" t="s">
        <v>1</v>
      </c>
      <c r="D9" s="91"/>
      <c r="E9" s="82"/>
      <c r="F9" s="91"/>
      <c r="G9" s="91"/>
      <c r="H9" s="21" t="s">
        <v>2</v>
      </c>
      <c r="I9" s="82"/>
      <c r="J9" s="9"/>
    </row>
    <row r="10" spans="1:10" ht="15" x14ac:dyDescent="0.3">
      <c r="A10" s="8"/>
      <c r="B10" s="91"/>
      <c r="C10" s="7" t="s">
        <v>3</v>
      </c>
      <c r="D10" s="91"/>
      <c r="E10" s="82" t="s">
        <v>4</v>
      </c>
      <c r="F10" s="91"/>
      <c r="G10" s="91"/>
      <c r="H10" s="21" t="s">
        <v>5</v>
      </c>
      <c r="I10" s="81"/>
      <c r="J10" s="9"/>
    </row>
    <row r="11" spans="1:10" x14ac:dyDescent="0.3">
      <c r="A11" s="8"/>
      <c r="B11" s="91"/>
      <c r="C11" s="91"/>
      <c r="D11" s="91" t="s">
        <v>100</v>
      </c>
      <c r="E11" s="91"/>
      <c r="F11" s="91"/>
      <c r="G11" s="91"/>
      <c r="H11" s="84"/>
      <c r="I11" s="91"/>
      <c r="J11" s="9"/>
    </row>
    <row r="12" spans="1:10" ht="15" x14ac:dyDescent="0.3">
      <c r="A12" s="8"/>
      <c r="B12" s="91"/>
      <c r="C12" s="7" t="s">
        <v>6</v>
      </c>
      <c r="D12" s="91"/>
      <c r="E12" s="91"/>
      <c r="F12" s="91"/>
      <c r="G12" s="91"/>
      <c r="H12" s="21" t="s">
        <v>7</v>
      </c>
      <c r="I12" s="82"/>
      <c r="J12" s="9"/>
    </row>
    <row r="13" spans="1:10" ht="15" x14ac:dyDescent="0.3">
      <c r="A13" s="8"/>
      <c r="B13" s="91"/>
      <c r="C13" s="91"/>
      <c r="D13" s="82" t="s">
        <v>101</v>
      </c>
      <c r="E13" s="91"/>
      <c r="F13" s="91"/>
      <c r="G13" s="91"/>
      <c r="H13" s="21" t="s">
        <v>8</v>
      </c>
      <c r="I13" s="82"/>
      <c r="J13" s="9"/>
    </row>
    <row r="14" spans="1:10" x14ac:dyDescent="0.3">
      <c r="A14" s="8"/>
      <c r="B14" s="91"/>
      <c r="C14" s="91"/>
      <c r="D14" s="91"/>
      <c r="E14" s="91"/>
      <c r="F14" s="91"/>
      <c r="G14" s="91"/>
      <c r="H14" s="84"/>
      <c r="I14" s="91"/>
      <c r="J14" s="9"/>
    </row>
    <row r="15" spans="1:10" ht="15" x14ac:dyDescent="0.3">
      <c r="A15" s="8"/>
      <c r="B15" s="91"/>
      <c r="C15" s="7" t="s">
        <v>9</v>
      </c>
      <c r="D15" s="91"/>
      <c r="E15" s="91"/>
      <c r="F15" s="91"/>
      <c r="G15" s="91"/>
      <c r="H15" s="21" t="s">
        <v>7</v>
      </c>
      <c r="I15" s="82"/>
      <c r="J15" s="9"/>
    </row>
    <row r="16" spans="1:10" ht="15" x14ac:dyDescent="0.3">
      <c r="A16" s="8"/>
      <c r="B16" s="91"/>
      <c r="C16" s="91"/>
      <c r="D16" s="82"/>
      <c r="E16" s="91"/>
      <c r="F16" s="91"/>
      <c r="G16" s="91"/>
      <c r="H16" s="21" t="s">
        <v>8</v>
      </c>
      <c r="I16" s="82"/>
      <c r="J16" s="9"/>
    </row>
    <row r="17" spans="1:10" x14ac:dyDescent="0.3">
      <c r="A17" s="8"/>
      <c r="B17" s="91"/>
      <c r="C17" s="91"/>
      <c r="D17" s="91"/>
      <c r="E17" s="91"/>
      <c r="F17" s="91"/>
      <c r="G17" s="91"/>
      <c r="H17" s="84"/>
      <c r="I17" s="91"/>
      <c r="J17" s="9"/>
    </row>
    <row r="18" spans="1:10" ht="15" x14ac:dyDescent="0.3">
      <c r="A18" s="8"/>
      <c r="B18" s="91"/>
      <c r="C18" s="7" t="s">
        <v>10</v>
      </c>
      <c r="D18" s="91"/>
      <c r="E18" s="91"/>
      <c r="F18" s="91"/>
      <c r="G18" s="91"/>
      <c r="H18" s="21" t="s">
        <v>7</v>
      </c>
      <c r="I18" s="82"/>
      <c r="J18" s="9"/>
    </row>
    <row r="19" spans="1:10" ht="15" x14ac:dyDescent="0.3">
      <c r="A19" s="8"/>
      <c r="B19" s="91"/>
      <c r="C19" s="91"/>
      <c r="D19" s="82" t="s">
        <v>4</v>
      </c>
      <c r="E19" s="91"/>
      <c r="F19" s="91"/>
      <c r="G19" s="91"/>
      <c r="H19" s="21" t="s">
        <v>8</v>
      </c>
      <c r="I19" s="82"/>
      <c r="J19" s="9"/>
    </row>
    <row r="20" spans="1:10" x14ac:dyDescent="0.3">
      <c r="A20" s="8"/>
      <c r="B20" s="91"/>
      <c r="C20" s="91"/>
      <c r="D20" s="91"/>
      <c r="E20" s="91"/>
      <c r="F20" s="91"/>
      <c r="G20" s="91"/>
      <c r="H20" s="84"/>
      <c r="I20" s="91"/>
      <c r="J20" s="9"/>
    </row>
    <row r="21" spans="1:10" ht="15" x14ac:dyDescent="0.3">
      <c r="A21" s="8"/>
      <c r="B21" s="91"/>
      <c r="C21" s="7" t="s">
        <v>11</v>
      </c>
      <c r="D21" s="91"/>
      <c r="E21" s="91"/>
      <c r="F21" s="91"/>
      <c r="G21" s="91"/>
      <c r="H21" s="84"/>
      <c r="I21" s="91"/>
      <c r="J21" s="9"/>
    </row>
    <row r="22" spans="1:10" ht="15" x14ac:dyDescent="0.3">
      <c r="A22" s="23"/>
      <c r="B22" s="93"/>
      <c r="C22" s="93"/>
      <c r="D22" s="119"/>
      <c r="E22" s="120"/>
      <c r="F22" s="120"/>
      <c r="G22" s="120"/>
      <c r="H22" s="22"/>
      <c r="I22" s="93"/>
      <c r="J22" s="24"/>
    </row>
    <row r="23" spans="1:10" x14ac:dyDescent="0.3">
      <c r="A23" s="8"/>
      <c r="B23" s="91"/>
      <c r="C23" s="91"/>
      <c r="D23" s="91"/>
      <c r="E23" s="91"/>
      <c r="F23" s="91"/>
      <c r="G23" s="91"/>
      <c r="H23" s="84"/>
      <c r="I23" s="91"/>
      <c r="J23" s="9"/>
    </row>
    <row r="24" spans="1:10" x14ac:dyDescent="0.3">
      <c r="A24" s="8"/>
      <c r="B24" s="91"/>
      <c r="C24" s="19"/>
      <c r="D24" s="19"/>
      <c r="E24" s="19"/>
      <c r="F24" s="19"/>
      <c r="G24" s="19"/>
      <c r="H24" s="79"/>
      <c r="I24" s="19"/>
      <c r="J24" s="25"/>
    </row>
    <row r="25" spans="1:10" ht="18" x14ac:dyDescent="0.3">
      <c r="A25" s="8"/>
      <c r="B25" s="91"/>
      <c r="C25" s="26" t="s">
        <v>12</v>
      </c>
      <c r="D25" s="91"/>
      <c r="E25" s="91"/>
      <c r="F25" s="91"/>
      <c r="G25" s="91"/>
      <c r="H25" s="84"/>
      <c r="I25" s="75">
        <f>I54</f>
        <v>0</v>
      </c>
      <c r="J25" s="9"/>
    </row>
    <row r="26" spans="1:10" x14ac:dyDescent="0.3">
      <c r="A26" s="8"/>
      <c r="B26" s="91"/>
      <c r="C26" s="19"/>
      <c r="D26" s="19"/>
      <c r="E26" s="19"/>
      <c r="F26" s="19"/>
      <c r="G26" s="19"/>
      <c r="H26" s="79"/>
      <c r="I26" s="19"/>
      <c r="J26" s="25"/>
    </row>
    <row r="27" spans="1:10" x14ac:dyDescent="0.3">
      <c r="A27" s="8"/>
      <c r="B27" s="91"/>
      <c r="C27" s="91"/>
      <c r="D27" s="91"/>
      <c r="E27" s="83"/>
      <c r="F27" s="83" t="s">
        <v>14</v>
      </c>
      <c r="G27" s="91"/>
      <c r="H27" s="27" t="s">
        <v>13</v>
      </c>
      <c r="I27" s="83" t="s">
        <v>15</v>
      </c>
      <c r="J27" s="9"/>
    </row>
    <row r="28" spans="1:10" x14ac:dyDescent="0.3">
      <c r="A28" s="8"/>
      <c r="B28" s="91"/>
      <c r="C28" s="78" t="s">
        <v>16</v>
      </c>
      <c r="D28" s="78" t="s">
        <v>17</v>
      </c>
      <c r="E28" s="28"/>
      <c r="F28" s="28">
        <f>I25</f>
        <v>0</v>
      </c>
      <c r="G28" s="91"/>
      <c r="H28" s="29">
        <v>0.21</v>
      </c>
      <c r="I28" s="28">
        <f>F28*H28</f>
        <v>0</v>
      </c>
      <c r="J28" s="9"/>
    </row>
    <row r="29" spans="1:10" x14ac:dyDescent="0.3">
      <c r="A29" s="8"/>
      <c r="B29" s="91"/>
      <c r="C29" s="91"/>
      <c r="D29" s="78" t="s">
        <v>18</v>
      </c>
      <c r="E29" s="28"/>
      <c r="F29" s="28">
        <v>0</v>
      </c>
      <c r="G29" s="91"/>
      <c r="H29" s="29">
        <v>0.15</v>
      </c>
      <c r="I29" s="28">
        <v>0</v>
      </c>
      <c r="J29" s="9"/>
    </row>
    <row r="30" spans="1:10" x14ac:dyDescent="0.3">
      <c r="A30" s="8"/>
      <c r="B30" s="91"/>
      <c r="C30" s="91"/>
      <c r="D30" s="78" t="s">
        <v>19</v>
      </c>
      <c r="E30" s="28"/>
      <c r="F30" s="28">
        <v>0</v>
      </c>
      <c r="G30" s="91"/>
      <c r="H30" s="29">
        <v>0.21</v>
      </c>
      <c r="I30" s="28">
        <v>0</v>
      </c>
      <c r="J30" s="9"/>
    </row>
    <row r="31" spans="1:10" x14ac:dyDescent="0.3">
      <c r="A31" s="8"/>
      <c r="B31" s="91"/>
      <c r="C31" s="91"/>
      <c r="D31" s="78" t="s">
        <v>20</v>
      </c>
      <c r="E31" s="28"/>
      <c r="F31" s="28">
        <v>0</v>
      </c>
      <c r="G31" s="91"/>
      <c r="H31" s="29">
        <v>0.15</v>
      </c>
      <c r="I31" s="28">
        <v>0</v>
      </c>
      <c r="J31" s="9"/>
    </row>
    <row r="32" spans="1:10" x14ac:dyDescent="0.3">
      <c r="A32" s="8"/>
      <c r="B32" s="91"/>
      <c r="C32" s="91"/>
      <c r="D32" s="78" t="s">
        <v>21</v>
      </c>
      <c r="E32" s="28"/>
      <c r="F32" s="28">
        <v>0</v>
      </c>
      <c r="G32" s="91"/>
      <c r="H32" s="29">
        <v>0</v>
      </c>
      <c r="I32" s="28">
        <v>0</v>
      </c>
      <c r="J32" s="9"/>
    </row>
    <row r="33" spans="1:10" x14ac:dyDescent="0.3">
      <c r="A33" s="8"/>
      <c r="B33" s="91"/>
      <c r="C33" s="91"/>
      <c r="D33" s="91"/>
      <c r="E33" s="91"/>
      <c r="F33" s="91"/>
      <c r="G33" s="91"/>
      <c r="H33" s="84"/>
      <c r="I33" s="91"/>
      <c r="J33" s="9"/>
    </row>
    <row r="34" spans="1:10" ht="18" x14ac:dyDescent="0.3">
      <c r="A34" s="8"/>
      <c r="B34" s="10"/>
      <c r="C34" s="11" t="s">
        <v>22</v>
      </c>
      <c r="D34" s="77"/>
      <c r="E34" s="77"/>
      <c r="F34" s="30" t="s">
        <v>23</v>
      </c>
      <c r="G34" s="12" t="s">
        <v>24</v>
      </c>
      <c r="H34" s="31"/>
      <c r="I34" s="80">
        <f>I25+I28</f>
        <v>0</v>
      </c>
      <c r="J34" s="32"/>
    </row>
    <row r="35" spans="1:10" x14ac:dyDescent="0.3">
      <c r="A35" s="14"/>
      <c r="B35" s="15"/>
      <c r="C35" s="15"/>
      <c r="D35" s="15"/>
      <c r="E35" s="15"/>
      <c r="F35" s="15"/>
      <c r="G35" s="15"/>
      <c r="H35" s="33"/>
      <c r="I35" s="15"/>
      <c r="J35" s="16"/>
    </row>
    <row r="39" spans="1:10" x14ac:dyDescent="0.3">
      <c r="A39" s="34"/>
      <c r="B39" s="35"/>
      <c r="C39" s="35"/>
      <c r="D39" s="35"/>
      <c r="E39" s="35"/>
      <c r="F39" s="35"/>
      <c r="G39" s="35"/>
      <c r="H39" s="35"/>
      <c r="I39" s="35"/>
      <c r="J39" s="36"/>
    </row>
    <row r="40" spans="1:10" ht="21" x14ac:dyDescent="0.3">
      <c r="A40" s="8"/>
      <c r="B40" s="5" t="s">
        <v>30</v>
      </c>
      <c r="C40" s="91"/>
      <c r="D40" s="91"/>
      <c r="E40" s="91"/>
      <c r="F40" s="91"/>
      <c r="G40" s="91"/>
      <c r="H40" s="84"/>
      <c r="I40" s="91"/>
      <c r="J40" s="9"/>
    </row>
    <row r="41" spans="1:10" x14ac:dyDescent="0.3">
      <c r="A41" s="8"/>
      <c r="B41" s="91"/>
      <c r="C41" s="91"/>
      <c r="D41" s="91"/>
      <c r="E41" s="91"/>
      <c r="F41" s="91"/>
      <c r="G41" s="91"/>
      <c r="H41" s="84"/>
      <c r="I41" s="91"/>
      <c r="J41" s="9"/>
    </row>
    <row r="42" spans="1:10" ht="15" x14ac:dyDescent="0.3">
      <c r="A42" s="8"/>
      <c r="B42" s="7" t="s">
        <v>0</v>
      </c>
      <c r="C42" s="91"/>
      <c r="D42" s="91"/>
      <c r="E42" s="91"/>
      <c r="F42" s="91"/>
      <c r="G42" s="91"/>
      <c r="H42" s="84"/>
      <c r="I42" s="91"/>
      <c r="J42" s="9"/>
    </row>
    <row r="43" spans="1:10" x14ac:dyDescent="0.3">
      <c r="A43" s="8"/>
      <c r="B43" s="91"/>
      <c r="C43" s="91"/>
      <c r="D43" s="115" t="str">
        <f>D5</f>
        <v>Údržba komunikací a komunikací pro pěší</v>
      </c>
      <c r="E43" s="116"/>
      <c r="F43" s="116"/>
      <c r="G43" s="116"/>
      <c r="H43" s="84"/>
      <c r="I43" s="91"/>
      <c r="J43" s="9"/>
    </row>
    <row r="44" spans="1:10" ht="15" x14ac:dyDescent="0.3">
      <c r="A44" s="8"/>
      <c r="B44" s="7" t="s">
        <v>29</v>
      </c>
      <c r="C44" s="91"/>
      <c r="D44" s="91"/>
      <c r="E44" s="91"/>
      <c r="F44" s="91"/>
      <c r="G44" s="91"/>
      <c r="H44" s="84"/>
      <c r="I44" s="91"/>
      <c r="J44" s="9"/>
    </row>
    <row r="45" spans="1:10" x14ac:dyDescent="0.3">
      <c r="A45" s="8"/>
      <c r="B45" s="91"/>
      <c r="C45" s="91"/>
      <c r="D45" s="117" t="str">
        <f>D7</f>
        <v>Oprava povrchu ul. Žižkova - II. etapa</v>
      </c>
      <c r="E45" s="116"/>
      <c r="F45" s="116"/>
      <c r="G45" s="116"/>
      <c r="H45" s="84"/>
      <c r="I45" s="91"/>
      <c r="J45" s="9"/>
    </row>
    <row r="46" spans="1:10" x14ac:dyDescent="0.3">
      <c r="A46" s="8"/>
      <c r="B46" s="91"/>
      <c r="C46" s="91"/>
      <c r="D46" s="91"/>
      <c r="E46" s="91"/>
      <c r="F46" s="91"/>
      <c r="G46" s="91"/>
      <c r="H46" s="84"/>
      <c r="I46" s="91"/>
      <c r="J46" s="9"/>
    </row>
    <row r="47" spans="1:10" ht="15" x14ac:dyDescent="0.3">
      <c r="A47" s="8"/>
      <c r="B47" s="7" t="s">
        <v>3</v>
      </c>
      <c r="C47" s="91"/>
      <c r="D47" s="91"/>
      <c r="E47" s="82" t="str">
        <f>D11</f>
        <v>Nový Bor</v>
      </c>
      <c r="F47" s="91"/>
      <c r="G47" s="91"/>
      <c r="H47" s="21" t="s">
        <v>5</v>
      </c>
      <c r="I47" s="81"/>
      <c r="J47" s="9"/>
    </row>
    <row r="48" spans="1:10" x14ac:dyDescent="0.3">
      <c r="A48" s="8"/>
      <c r="B48" s="91"/>
      <c r="C48" s="91"/>
      <c r="D48" s="91"/>
      <c r="E48" s="91"/>
      <c r="F48" s="91"/>
      <c r="G48" s="91"/>
      <c r="H48" s="84"/>
      <c r="I48" s="91"/>
      <c r="J48" s="9"/>
    </row>
    <row r="49" spans="1:10" ht="15" x14ac:dyDescent="0.3">
      <c r="A49" s="8"/>
      <c r="B49" s="7" t="s">
        <v>6</v>
      </c>
      <c r="C49" s="91"/>
      <c r="D49" s="91"/>
      <c r="E49" s="82" t="str">
        <f>D13</f>
        <v>Město Nový Bor</v>
      </c>
      <c r="F49" s="91"/>
      <c r="G49" s="91"/>
      <c r="H49" s="21" t="s">
        <v>10</v>
      </c>
      <c r="I49" s="82"/>
      <c r="J49" s="9"/>
    </row>
    <row r="50" spans="1:10" ht="15" x14ac:dyDescent="0.3">
      <c r="A50" s="8"/>
      <c r="B50" s="7" t="s">
        <v>163</v>
      </c>
      <c r="C50" s="91"/>
      <c r="D50" s="91"/>
      <c r="E50" s="82">
        <f>D16</f>
        <v>0</v>
      </c>
      <c r="F50" s="91"/>
      <c r="G50" s="91"/>
      <c r="H50" s="84"/>
      <c r="I50" s="91"/>
      <c r="J50" s="9"/>
    </row>
    <row r="51" spans="1:10" x14ac:dyDescent="0.3">
      <c r="A51" s="8"/>
      <c r="B51" s="91"/>
      <c r="C51" s="91"/>
      <c r="D51" s="91"/>
      <c r="E51" s="91"/>
      <c r="F51" s="91"/>
      <c r="G51" s="91"/>
      <c r="H51" s="84"/>
      <c r="I51" s="91"/>
      <c r="J51" s="9"/>
    </row>
    <row r="52" spans="1:10" ht="15" x14ac:dyDescent="0.3">
      <c r="A52" s="8"/>
      <c r="B52" s="37" t="s">
        <v>31</v>
      </c>
      <c r="C52" s="10"/>
      <c r="D52" s="10"/>
      <c r="E52" s="10"/>
      <c r="F52" s="10"/>
      <c r="G52" s="10"/>
      <c r="H52" s="38"/>
      <c r="I52" s="39" t="s">
        <v>32</v>
      </c>
      <c r="J52" s="13"/>
    </row>
    <row r="53" spans="1:10" x14ac:dyDescent="0.3">
      <c r="A53" s="8"/>
      <c r="B53" s="91"/>
      <c r="C53" s="91"/>
      <c r="D53" s="91"/>
      <c r="E53" s="91"/>
      <c r="F53" s="91"/>
      <c r="G53" s="91"/>
      <c r="H53" s="84"/>
      <c r="I53" s="91"/>
      <c r="J53" s="9"/>
    </row>
    <row r="54" spans="1:10" ht="18" x14ac:dyDescent="0.3">
      <c r="A54" s="8"/>
      <c r="B54" s="76" t="s">
        <v>33</v>
      </c>
      <c r="C54" s="91"/>
      <c r="D54" s="91"/>
      <c r="E54" s="91"/>
      <c r="F54" s="91"/>
      <c r="G54" s="91"/>
      <c r="H54" s="84"/>
      <c r="I54" s="75">
        <f>I55+I59</f>
        <v>0</v>
      </c>
      <c r="J54" s="9"/>
    </row>
    <row r="55" spans="1:10" ht="18" x14ac:dyDescent="0.3">
      <c r="A55" s="40"/>
      <c r="B55" s="41"/>
      <c r="C55" s="42" t="s">
        <v>53</v>
      </c>
      <c r="D55" s="42"/>
      <c r="E55" s="42"/>
      <c r="F55" s="42"/>
      <c r="G55" s="42"/>
      <c r="H55" s="43"/>
      <c r="I55" s="44">
        <f>I56</f>
        <v>0</v>
      </c>
      <c r="J55" s="45"/>
    </row>
    <row r="56" spans="1:10" ht="15" x14ac:dyDescent="0.3">
      <c r="A56" s="66"/>
      <c r="B56" s="67"/>
      <c r="C56" s="68" t="s">
        <v>54</v>
      </c>
      <c r="D56" s="68"/>
      <c r="E56" s="68"/>
      <c r="F56" s="68"/>
      <c r="G56" s="68"/>
      <c r="H56" s="69"/>
      <c r="I56" s="70">
        <f>SUM(I57:I58)</f>
        <v>0</v>
      </c>
      <c r="J56" s="71"/>
    </row>
    <row r="57" spans="1:10" ht="15" x14ac:dyDescent="0.3">
      <c r="A57" s="66"/>
      <c r="B57" s="67"/>
      <c r="C57" s="68" t="s">
        <v>55</v>
      </c>
      <c r="D57" s="68"/>
      <c r="E57" s="68"/>
      <c r="F57" s="68"/>
      <c r="G57" s="68"/>
      <c r="H57" s="69"/>
      <c r="I57" s="70">
        <f>I81</f>
        <v>0</v>
      </c>
      <c r="J57" s="71"/>
    </row>
    <row r="58" spans="1:10" ht="15" x14ac:dyDescent="0.3">
      <c r="A58" s="66"/>
      <c r="B58" s="67"/>
      <c r="C58" s="68" t="s">
        <v>56</v>
      </c>
      <c r="D58" s="68"/>
      <c r="E58" s="68"/>
      <c r="F58" s="68"/>
      <c r="G58" s="68"/>
      <c r="H58" s="69"/>
      <c r="I58" s="70">
        <f>I126</f>
        <v>0</v>
      </c>
      <c r="J58" s="71"/>
    </row>
    <row r="59" spans="1:10" ht="18" x14ac:dyDescent="0.3">
      <c r="A59" s="8"/>
      <c r="B59" s="91"/>
      <c r="C59" s="42" t="s">
        <v>34</v>
      </c>
      <c r="D59" s="42"/>
      <c r="E59" s="42"/>
      <c r="F59" s="42"/>
      <c r="G59" s="42"/>
      <c r="H59" s="43"/>
      <c r="I59" s="44">
        <f>I133</f>
        <v>0</v>
      </c>
      <c r="J59" s="9"/>
    </row>
    <row r="60" spans="1:10" x14ac:dyDescent="0.3">
      <c r="A60" s="14"/>
      <c r="B60" s="15"/>
      <c r="C60" s="15"/>
      <c r="D60" s="15"/>
      <c r="E60" s="15"/>
      <c r="F60" s="15"/>
      <c r="G60" s="15"/>
      <c r="H60" s="33"/>
      <c r="I60" s="15"/>
      <c r="J60" s="16"/>
    </row>
    <row r="64" spans="1:10" x14ac:dyDescent="0.3">
      <c r="A64" s="17"/>
      <c r="B64" s="18"/>
      <c r="C64" s="18"/>
      <c r="D64" s="18"/>
      <c r="E64" s="18"/>
      <c r="F64" s="18"/>
      <c r="G64" s="18"/>
      <c r="H64" s="35"/>
      <c r="I64" s="18"/>
      <c r="J64" s="85"/>
    </row>
    <row r="65" spans="1:10" ht="21" x14ac:dyDescent="0.3">
      <c r="A65" s="8"/>
      <c r="B65" s="5" t="s">
        <v>35</v>
      </c>
      <c r="C65" s="91"/>
      <c r="D65" s="91"/>
      <c r="E65" s="91"/>
      <c r="F65" s="91"/>
      <c r="G65" s="91"/>
      <c r="H65" s="84"/>
      <c r="I65" s="91"/>
      <c r="J65" s="86"/>
    </row>
    <row r="66" spans="1:10" x14ac:dyDescent="0.3">
      <c r="A66" s="8"/>
      <c r="B66" s="91"/>
      <c r="C66" s="91"/>
      <c r="D66" s="91"/>
      <c r="E66" s="91"/>
      <c r="F66" s="91"/>
      <c r="G66" s="91"/>
      <c r="H66" s="84"/>
      <c r="I66" s="91"/>
      <c r="J66" s="86"/>
    </row>
    <row r="67" spans="1:10" ht="15" x14ac:dyDescent="0.3">
      <c r="A67" s="8"/>
      <c r="B67" s="7" t="s">
        <v>0</v>
      </c>
      <c r="C67" s="91"/>
      <c r="D67" s="91"/>
      <c r="E67" s="91"/>
      <c r="F67" s="91"/>
      <c r="G67" s="91"/>
      <c r="H67" s="84"/>
      <c r="I67" s="91"/>
      <c r="J67" s="86"/>
    </row>
    <row r="68" spans="1:10" x14ac:dyDescent="0.3">
      <c r="A68" s="8"/>
      <c r="B68" s="91"/>
      <c r="C68" s="91"/>
      <c r="D68" s="115" t="str">
        <f>D5</f>
        <v>Údržba komunikací a komunikací pro pěší</v>
      </c>
      <c r="E68" s="116"/>
      <c r="F68" s="116"/>
      <c r="G68" s="116"/>
      <c r="H68" s="84"/>
      <c r="I68" s="91"/>
      <c r="J68" s="86"/>
    </row>
    <row r="69" spans="1:10" ht="15" x14ac:dyDescent="0.3">
      <c r="A69" s="8"/>
      <c r="B69" s="7" t="s">
        <v>29</v>
      </c>
      <c r="C69" s="91"/>
      <c r="D69" s="91"/>
      <c r="E69" s="91"/>
      <c r="F69" s="91"/>
      <c r="G69" s="91"/>
      <c r="H69" s="84"/>
      <c r="I69" s="91"/>
      <c r="J69" s="86"/>
    </row>
    <row r="70" spans="1:10" x14ac:dyDescent="0.3">
      <c r="A70" s="8"/>
      <c r="B70" s="91"/>
      <c r="C70" s="91"/>
      <c r="D70" s="117" t="str">
        <f>D7</f>
        <v>Oprava povrchu ul. Žižkova - II. etapa</v>
      </c>
      <c r="E70" s="116"/>
      <c r="F70" s="116"/>
      <c r="G70" s="116"/>
      <c r="H70" s="84"/>
      <c r="I70" s="91"/>
      <c r="J70" s="86"/>
    </row>
    <row r="71" spans="1:10" x14ac:dyDescent="0.3">
      <c r="A71" s="8"/>
      <c r="B71" s="91"/>
      <c r="C71" s="91"/>
      <c r="D71" s="91"/>
      <c r="E71" s="91"/>
      <c r="F71" s="91"/>
      <c r="G71" s="91"/>
      <c r="H71" s="84"/>
      <c r="I71" s="91"/>
      <c r="J71" s="86"/>
    </row>
    <row r="72" spans="1:10" ht="15" x14ac:dyDescent="0.3">
      <c r="A72" s="8"/>
      <c r="B72" s="7" t="s">
        <v>3</v>
      </c>
      <c r="C72" s="91"/>
      <c r="D72" s="91"/>
      <c r="E72" s="82" t="str">
        <f>D11</f>
        <v>Nový Bor</v>
      </c>
      <c r="F72" s="91"/>
      <c r="G72" s="91"/>
      <c r="H72" s="21" t="s">
        <v>5</v>
      </c>
      <c r="I72" s="81"/>
      <c r="J72" s="86"/>
    </row>
    <row r="73" spans="1:10" x14ac:dyDescent="0.3">
      <c r="A73" s="8"/>
      <c r="B73" s="91"/>
      <c r="C73" s="91"/>
      <c r="D73" s="91"/>
      <c r="E73" s="91"/>
      <c r="F73" s="91"/>
      <c r="G73" s="91"/>
      <c r="H73" s="84"/>
      <c r="I73" s="91"/>
      <c r="J73" s="86"/>
    </row>
    <row r="74" spans="1:10" ht="15" x14ac:dyDescent="0.3">
      <c r="A74" s="8"/>
      <c r="B74" s="7" t="s">
        <v>6</v>
      </c>
      <c r="C74" s="91"/>
      <c r="D74" s="91"/>
      <c r="E74" s="82" t="str">
        <f>D13</f>
        <v>Město Nový Bor</v>
      </c>
      <c r="F74" s="91"/>
      <c r="G74" s="91"/>
      <c r="H74" s="21" t="s">
        <v>10</v>
      </c>
      <c r="I74" s="82">
        <f>$E$19</f>
        <v>0</v>
      </c>
      <c r="J74" s="86"/>
    </row>
    <row r="75" spans="1:10" ht="15" x14ac:dyDescent="0.3">
      <c r="A75" s="8"/>
      <c r="B75" s="7" t="s">
        <v>9</v>
      </c>
      <c r="C75" s="91"/>
      <c r="D75" s="91"/>
      <c r="E75" s="82">
        <f>D16</f>
        <v>0</v>
      </c>
      <c r="F75" s="91"/>
      <c r="G75" s="91"/>
      <c r="H75" s="84"/>
      <c r="I75" s="91"/>
      <c r="J75" s="86"/>
    </row>
    <row r="76" spans="1:10" x14ac:dyDescent="0.3">
      <c r="A76" s="8"/>
      <c r="B76" s="91"/>
      <c r="C76" s="91"/>
      <c r="D76" s="91"/>
      <c r="E76" s="91"/>
      <c r="F76" s="91"/>
      <c r="G76" s="91"/>
      <c r="H76" s="84"/>
      <c r="I76" s="91"/>
      <c r="J76" s="86"/>
    </row>
    <row r="77" spans="1:10" ht="30" x14ac:dyDescent="0.3">
      <c r="A77" s="46"/>
      <c r="B77" s="47" t="s">
        <v>36</v>
      </c>
      <c r="C77" s="48" t="s">
        <v>26</v>
      </c>
      <c r="D77" s="48" t="s">
        <v>25</v>
      </c>
      <c r="E77" s="48" t="s">
        <v>37</v>
      </c>
      <c r="F77" s="48" t="s">
        <v>38</v>
      </c>
      <c r="G77" s="48" t="s">
        <v>39</v>
      </c>
      <c r="H77" s="49" t="s">
        <v>40</v>
      </c>
      <c r="I77" s="48" t="s">
        <v>41</v>
      </c>
      <c r="J77" s="87" t="s">
        <v>42</v>
      </c>
    </row>
    <row r="78" spans="1:10" ht="18" x14ac:dyDescent="0.35">
      <c r="A78" s="8"/>
      <c r="B78" s="76" t="s">
        <v>33</v>
      </c>
      <c r="C78" s="91"/>
      <c r="D78" s="91"/>
      <c r="E78" s="91"/>
      <c r="F78" s="91"/>
      <c r="G78" s="91"/>
      <c r="H78" s="84"/>
      <c r="I78" s="50">
        <f>I79+I133</f>
        <v>0</v>
      </c>
      <c r="J78" s="86"/>
    </row>
    <row r="79" spans="1:10" ht="18" x14ac:dyDescent="0.35">
      <c r="A79" s="52"/>
      <c r="B79" s="53"/>
      <c r="C79" s="53" t="s">
        <v>27</v>
      </c>
      <c r="D79" s="54" t="s">
        <v>57</v>
      </c>
      <c r="E79" s="54" t="s">
        <v>58</v>
      </c>
      <c r="F79" s="53"/>
      <c r="G79" s="53"/>
      <c r="H79" s="51"/>
      <c r="I79" s="55">
        <f>I80</f>
        <v>0</v>
      </c>
      <c r="J79" s="88"/>
    </row>
    <row r="80" spans="1:10" ht="15" x14ac:dyDescent="0.3">
      <c r="A80" s="52"/>
      <c r="B80" s="53"/>
      <c r="C80" s="53" t="s">
        <v>27</v>
      </c>
      <c r="D80" s="72" t="s">
        <v>45</v>
      </c>
      <c r="E80" s="72" t="s">
        <v>59</v>
      </c>
      <c r="F80" s="53"/>
      <c r="G80" s="53"/>
      <c r="H80" s="51"/>
      <c r="I80" s="73">
        <f>I81+I126</f>
        <v>0</v>
      </c>
      <c r="J80" s="88"/>
    </row>
    <row r="81" spans="1:10" ht="15" x14ac:dyDescent="0.3">
      <c r="A81" s="52"/>
      <c r="B81" s="53"/>
      <c r="C81" s="53" t="s">
        <v>27</v>
      </c>
      <c r="D81" s="72" t="s">
        <v>80</v>
      </c>
      <c r="E81" s="72" t="s">
        <v>81</v>
      </c>
      <c r="F81" s="53"/>
      <c r="G81" s="53"/>
      <c r="H81" s="51"/>
      <c r="I81" s="73">
        <f>SUM(I82:I125)</f>
        <v>0</v>
      </c>
      <c r="J81" s="88"/>
    </row>
    <row r="82" spans="1:10" x14ac:dyDescent="0.3">
      <c r="A82" s="8"/>
      <c r="B82" s="59">
        <v>1</v>
      </c>
      <c r="C82" s="59" t="s">
        <v>46</v>
      </c>
      <c r="D82" s="57" t="s">
        <v>105</v>
      </c>
      <c r="E82" s="58" t="s">
        <v>106</v>
      </c>
      <c r="F82" s="59" t="s">
        <v>61</v>
      </c>
      <c r="G82" s="60">
        <f>10+7.2+5.3+5.4</f>
        <v>27.9</v>
      </c>
      <c r="H82" s="61"/>
      <c r="I82" s="62">
        <f>G82*H82</f>
        <v>0</v>
      </c>
      <c r="J82" s="89"/>
    </row>
    <row r="83" spans="1:10" ht="27" x14ac:dyDescent="0.3">
      <c r="A83" s="8"/>
      <c r="B83" s="91"/>
      <c r="C83" s="63" t="s">
        <v>50</v>
      </c>
      <c r="D83" s="91"/>
      <c r="E83" s="64" t="s">
        <v>107</v>
      </c>
      <c r="F83" s="91"/>
      <c r="G83" s="91"/>
      <c r="H83" s="84"/>
      <c r="I83" s="91"/>
      <c r="J83" s="86"/>
    </row>
    <row r="84" spans="1:10" x14ac:dyDescent="0.3">
      <c r="A84" s="8"/>
      <c r="B84" s="56">
        <v>2</v>
      </c>
      <c r="C84" s="56" t="s">
        <v>46</v>
      </c>
      <c r="D84" s="57" t="s">
        <v>108</v>
      </c>
      <c r="E84" s="58" t="s">
        <v>109</v>
      </c>
      <c r="F84" s="59" t="s">
        <v>60</v>
      </c>
      <c r="G84" s="60">
        <v>1050.0999999999999</v>
      </c>
      <c r="H84" s="61"/>
      <c r="I84" s="62">
        <f>G84*H84</f>
        <v>0</v>
      </c>
      <c r="J84" s="89"/>
    </row>
    <row r="85" spans="1:10" ht="40.5" x14ac:dyDescent="0.3">
      <c r="A85" s="8"/>
      <c r="B85" s="91"/>
      <c r="C85" s="63" t="s">
        <v>50</v>
      </c>
      <c r="D85" s="91"/>
      <c r="E85" s="64" t="s">
        <v>110</v>
      </c>
      <c r="F85" s="91"/>
      <c r="G85" s="91"/>
      <c r="H85" s="84"/>
      <c r="I85" s="91"/>
      <c r="J85" s="86"/>
    </row>
    <row r="86" spans="1:10" x14ac:dyDescent="0.3">
      <c r="A86" s="8"/>
      <c r="B86" s="56">
        <v>3</v>
      </c>
      <c r="C86" s="56" t="s">
        <v>46</v>
      </c>
      <c r="D86" s="57" t="s">
        <v>164</v>
      </c>
      <c r="E86" s="58" t="s">
        <v>165</v>
      </c>
      <c r="F86" s="59" t="s">
        <v>126</v>
      </c>
      <c r="G86" s="60">
        <f>(6*0.4*1.2)+(7*0.4*1.2)</f>
        <v>6.24</v>
      </c>
      <c r="H86" s="61"/>
      <c r="I86" s="62">
        <f>G86*H86</f>
        <v>0</v>
      </c>
      <c r="J86" s="89" t="s">
        <v>51</v>
      </c>
    </row>
    <row r="87" spans="1:10" ht="27" x14ac:dyDescent="0.3">
      <c r="A87" s="8"/>
      <c r="B87" s="91"/>
      <c r="C87" s="63" t="s">
        <v>52</v>
      </c>
      <c r="D87" s="91"/>
      <c r="E87" s="64" t="s">
        <v>166</v>
      </c>
      <c r="F87" s="91"/>
      <c r="G87" s="91"/>
      <c r="H87" s="84"/>
      <c r="I87" s="91"/>
      <c r="J87" s="86"/>
    </row>
    <row r="88" spans="1:10" x14ac:dyDescent="0.3">
      <c r="A88" s="8"/>
      <c r="B88" s="56">
        <v>4</v>
      </c>
      <c r="C88" s="56" t="s">
        <v>46</v>
      </c>
      <c r="D88" s="57" t="s">
        <v>167</v>
      </c>
      <c r="E88" s="58" t="s">
        <v>168</v>
      </c>
      <c r="F88" s="59" t="s">
        <v>126</v>
      </c>
      <c r="G88" s="60">
        <f>G86</f>
        <v>6.24</v>
      </c>
      <c r="H88" s="61"/>
      <c r="I88" s="62">
        <f>G88*H88</f>
        <v>0</v>
      </c>
      <c r="J88" s="89" t="s">
        <v>82</v>
      </c>
    </row>
    <row r="89" spans="1:10" ht="27" x14ac:dyDescent="0.3">
      <c r="A89" s="8"/>
      <c r="B89" s="91"/>
      <c r="C89" s="63" t="s">
        <v>52</v>
      </c>
      <c r="D89" s="91"/>
      <c r="E89" s="64" t="s">
        <v>169</v>
      </c>
      <c r="F89" s="91"/>
      <c r="G89" s="91"/>
      <c r="H89" s="84"/>
      <c r="I89" s="91"/>
      <c r="J89" s="86"/>
    </row>
    <row r="90" spans="1:10" x14ac:dyDescent="0.3">
      <c r="A90" s="8"/>
      <c r="B90" s="56">
        <v>5</v>
      </c>
      <c r="C90" s="56" t="s">
        <v>46</v>
      </c>
      <c r="D90" s="57" t="s">
        <v>62</v>
      </c>
      <c r="E90" s="58" t="s">
        <v>63</v>
      </c>
      <c r="F90" s="59" t="s">
        <v>64</v>
      </c>
      <c r="G90" s="60">
        <f>(G84*0.05*2.63)+(G86*2)</f>
        <v>150.56814999999997</v>
      </c>
      <c r="H90" s="61"/>
      <c r="I90" s="62">
        <f>G90*H90</f>
        <v>0</v>
      </c>
      <c r="J90" s="89"/>
    </row>
    <row r="91" spans="1:10" ht="27" x14ac:dyDescent="0.3">
      <c r="A91" s="8"/>
      <c r="B91" s="91"/>
      <c r="C91" s="63" t="s">
        <v>50</v>
      </c>
      <c r="D91" s="91"/>
      <c r="E91" s="64" t="s">
        <v>65</v>
      </c>
      <c r="F91" s="91"/>
      <c r="G91" s="91"/>
      <c r="H91" s="84"/>
      <c r="I91" s="91"/>
      <c r="J91" s="86"/>
    </row>
    <row r="92" spans="1:10" x14ac:dyDescent="0.3">
      <c r="A92" s="8"/>
      <c r="B92" s="56">
        <v>6</v>
      </c>
      <c r="C92" s="56" t="s">
        <v>46</v>
      </c>
      <c r="D92" s="57" t="s">
        <v>66</v>
      </c>
      <c r="E92" s="58" t="s">
        <v>67</v>
      </c>
      <c r="F92" s="59" t="s">
        <v>64</v>
      </c>
      <c r="G92" s="60">
        <f>G90*5</f>
        <v>752.84074999999984</v>
      </c>
      <c r="H92" s="61"/>
      <c r="I92" s="62">
        <f>G92*H92</f>
        <v>0</v>
      </c>
      <c r="J92" s="89"/>
    </row>
    <row r="93" spans="1:10" ht="40.5" x14ac:dyDescent="0.3">
      <c r="A93" s="8"/>
      <c r="B93" s="91"/>
      <c r="C93" s="63" t="s">
        <v>50</v>
      </c>
      <c r="D93" s="91"/>
      <c r="E93" s="64" t="s">
        <v>68</v>
      </c>
      <c r="F93" s="91"/>
      <c r="G93" s="91"/>
      <c r="H93" s="84"/>
      <c r="I93" s="91"/>
      <c r="J93" s="86"/>
    </row>
    <row r="94" spans="1:10" x14ac:dyDescent="0.3">
      <c r="A94" s="8"/>
      <c r="B94" s="56">
        <v>7</v>
      </c>
      <c r="C94" s="56" t="s">
        <v>46</v>
      </c>
      <c r="D94" s="57" t="s">
        <v>69</v>
      </c>
      <c r="E94" s="58" t="s">
        <v>70</v>
      </c>
      <c r="F94" s="59" t="s">
        <v>64</v>
      </c>
      <c r="G94" s="60">
        <f>G84*0.05*2.63</f>
        <v>138.08814999999998</v>
      </c>
      <c r="H94" s="61"/>
      <c r="I94" s="62">
        <f>G94*H94</f>
        <v>0</v>
      </c>
      <c r="J94" s="89"/>
    </row>
    <row r="95" spans="1:10" ht="27" x14ac:dyDescent="0.3">
      <c r="A95" s="8"/>
      <c r="B95" s="91"/>
      <c r="C95" s="63" t="s">
        <v>50</v>
      </c>
      <c r="D95" s="91"/>
      <c r="E95" s="64" t="s">
        <v>71</v>
      </c>
      <c r="F95" s="91"/>
      <c r="G95" s="91"/>
      <c r="H95" s="84"/>
      <c r="I95" s="91"/>
      <c r="J95" s="86"/>
    </row>
    <row r="96" spans="1:10" x14ac:dyDescent="0.3">
      <c r="A96" s="8"/>
      <c r="B96" s="59">
        <v>8</v>
      </c>
      <c r="C96" s="59" t="s">
        <v>46</v>
      </c>
      <c r="D96" s="57" t="s">
        <v>131</v>
      </c>
      <c r="E96" s="58" t="s">
        <v>132</v>
      </c>
      <c r="F96" s="59" t="s">
        <v>64</v>
      </c>
      <c r="G96" s="60">
        <f>G86*2</f>
        <v>12.48</v>
      </c>
      <c r="H96" s="61"/>
      <c r="I96" s="62">
        <f>G96*H96</f>
        <v>0</v>
      </c>
      <c r="J96" s="89" t="s">
        <v>51</v>
      </c>
    </row>
    <row r="97" spans="1:10" x14ac:dyDescent="0.3">
      <c r="A97" s="8"/>
      <c r="B97" s="91"/>
      <c r="C97" s="63" t="s">
        <v>52</v>
      </c>
      <c r="D97" s="91"/>
      <c r="E97" s="64" t="s">
        <v>133</v>
      </c>
      <c r="F97" s="91"/>
      <c r="G97" s="91"/>
      <c r="H97" s="84"/>
      <c r="I97" s="91"/>
      <c r="J97" s="86"/>
    </row>
    <row r="98" spans="1:10" x14ac:dyDescent="0.3">
      <c r="A98" s="8"/>
      <c r="B98" s="56">
        <v>9</v>
      </c>
      <c r="C98" s="56" t="s">
        <v>46</v>
      </c>
      <c r="D98" s="57" t="s">
        <v>111</v>
      </c>
      <c r="E98" s="58" t="s">
        <v>112</v>
      </c>
      <c r="F98" s="59" t="s">
        <v>72</v>
      </c>
      <c r="G98" s="60">
        <v>4</v>
      </c>
      <c r="H98" s="61"/>
      <c r="I98" s="62">
        <f>G98*H98</f>
        <v>0</v>
      </c>
      <c r="J98" s="89"/>
    </row>
    <row r="99" spans="1:10" ht="40.5" x14ac:dyDescent="0.3">
      <c r="A99" s="8"/>
      <c r="B99" s="91"/>
      <c r="C99" s="63" t="s">
        <v>50</v>
      </c>
      <c r="D99" s="91"/>
      <c r="E99" s="64" t="s">
        <v>113</v>
      </c>
      <c r="F99" s="91"/>
      <c r="G99" s="91"/>
      <c r="H99" s="84"/>
      <c r="I99" s="91"/>
      <c r="J99" s="86"/>
    </row>
    <row r="100" spans="1:10" x14ac:dyDescent="0.3">
      <c r="A100" s="8"/>
      <c r="B100" s="56">
        <v>10</v>
      </c>
      <c r="C100" s="56" t="s">
        <v>46</v>
      </c>
      <c r="D100" s="57" t="s">
        <v>114</v>
      </c>
      <c r="E100" s="58" t="s">
        <v>115</v>
      </c>
      <c r="F100" s="59" t="s">
        <v>72</v>
      </c>
      <c r="G100" s="60">
        <v>4</v>
      </c>
      <c r="H100" s="61"/>
      <c r="I100" s="62">
        <f>G100*H100</f>
        <v>0</v>
      </c>
      <c r="J100" s="89"/>
    </row>
    <row r="101" spans="1:10" ht="40.5" x14ac:dyDescent="0.3">
      <c r="A101" s="8"/>
      <c r="B101" s="91"/>
      <c r="C101" s="63" t="s">
        <v>50</v>
      </c>
      <c r="D101" s="91"/>
      <c r="E101" s="64" t="s">
        <v>116</v>
      </c>
      <c r="F101" s="91"/>
      <c r="G101" s="91"/>
      <c r="H101" s="84"/>
      <c r="I101" s="91"/>
      <c r="J101" s="86"/>
    </row>
    <row r="102" spans="1:10" x14ac:dyDescent="0.3">
      <c r="A102" s="8"/>
      <c r="B102" s="105">
        <v>11</v>
      </c>
      <c r="C102" s="105" t="s">
        <v>46</v>
      </c>
      <c r="D102" s="106" t="s">
        <v>170</v>
      </c>
      <c r="E102" s="107" t="s">
        <v>171</v>
      </c>
      <c r="F102" s="108" t="s">
        <v>61</v>
      </c>
      <c r="G102" s="109">
        <v>13</v>
      </c>
      <c r="H102" s="61"/>
      <c r="I102" s="110">
        <f>G102*H102</f>
        <v>0</v>
      </c>
      <c r="J102" s="86"/>
    </row>
    <row r="103" spans="1:10" x14ac:dyDescent="0.3">
      <c r="A103" s="8"/>
      <c r="B103" s="111"/>
      <c r="C103" s="112" t="s">
        <v>52</v>
      </c>
      <c r="D103" s="111"/>
      <c r="E103" s="64" t="s">
        <v>171</v>
      </c>
      <c r="F103" s="111"/>
      <c r="G103" s="111"/>
      <c r="H103" s="111"/>
      <c r="I103" s="111"/>
      <c r="J103" s="86"/>
    </row>
    <row r="104" spans="1:10" x14ac:dyDescent="0.3">
      <c r="A104" s="8"/>
      <c r="B104" s="105">
        <v>12</v>
      </c>
      <c r="C104" s="105" t="s">
        <v>46</v>
      </c>
      <c r="D104" s="106" t="s">
        <v>172</v>
      </c>
      <c r="E104" s="107" t="s">
        <v>173</v>
      </c>
      <c r="F104" s="108" t="s">
        <v>126</v>
      </c>
      <c r="G104" s="109">
        <v>1.85</v>
      </c>
      <c r="H104" s="61"/>
      <c r="I104" s="110">
        <f>G104*H104</f>
        <v>0</v>
      </c>
      <c r="J104" s="86"/>
    </row>
    <row r="105" spans="1:10" x14ac:dyDescent="0.3">
      <c r="A105" s="8"/>
      <c r="B105" s="111"/>
      <c r="C105" s="112" t="s">
        <v>52</v>
      </c>
      <c r="D105" s="111"/>
      <c r="E105" s="64" t="s">
        <v>173</v>
      </c>
      <c r="F105" s="111"/>
      <c r="G105" s="111"/>
      <c r="H105" s="111"/>
      <c r="I105" s="111"/>
      <c r="J105" s="86"/>
    </row>
    <row r="106" spans="1:10" x14ac:dyDescent="0.3">
      <c r="A106" s="8"/>
      <c r="B106" s="105">
        <v>13</v>
      </c>
      <c r="C106" s="105" t="s">
        <v>46</v>
      </c>
      <c r="D106" s="106" t="s">
        <v>174</v>
      </c>
      <c r="E106" s="107" t="s">
        <v>175</v>
      </c>
      <c r="F106" s="108" t="s">
        <v>61</v>
      </c>
      <c r="G106" s="109">
        <v>13</v>
      </c>
      <c r="H106" s="61"/>
      <c r="I106" s="110">
        <f>G106*H106</f>
        <v>0</v>
      </c>
      <c r="J106" s="86"/>
    </row>
    <row r="107" spans="1:10" x14ac:dyDescent="0.3">
      <c r="A107" s="8"/>
      <c r="B107" s="111"/>
      <c r="C107" s="112" t="s">
        <v>52</v>
      </c>
      <c r="D107" s="111"/>
      <c r="E107" s="64" t="s">
        <v>175</v>
      </c>
      <c r="F107" s="111"/>
      <c r="G107" s="111"/>
      <c r="H107" s="111"/>
      <c r="I107" s="111"/>
      <c r="J107" s="86"/>
    </row>
    <row r="108" spans="1:10" x14ac:dyDescent="0.3">
      <c r="A108" s="8"/>
      <c r="B108" s="105">
        <v>14</v>
      </c>
      <c r="C108" s="105" t="s">
        <v>46</v>
      </c>
      <c r="D108" s="106" t="s">
        <v>176</v>
      </c>
      <c r="E108" s="107" t="s">
        <v>177</v>
      </c>
      <c r="F108" s="108" t="s">
        <v>61</v>
      </c>
      <c r="G108" s="109">
        <v>13</v>
      </c>
      <c r="H108" s="61"/>
      <c r="I108" s="110">
        <f>G108*H108</f>
        <v>0</v>
      </c>
      <c r="J108" s="86"/>
    </row>
    <row r="109" spans="1:10" x14ac:dyDescent="0.3">
      <c r="A109" s="8"/>
      <c r="B109" s="111"/>
      <c r="C109" s="112" t="s">
        <v>52</v>
      </c>
      <c r="D109" s="111"/>
      <c r="E109" s="64" t="s">
        <v>178</v>
      </c>
      <c r="F109" s="111"/>
      <c r="G109" s="111"/>
      <c r="H109" s="111"/>
      <c r="I109" s="111"/>
      <c r="J109" s="86"/>
    </row>
    <row r="110" spans="1:10" x14ac:dyDescent="0.3">
      <c r="A110" s="8"/>
      <c r="B110" s="56">
        <v>15</v>
      </c>
      <c r="C110" s="56" t="s">
        <v>46</v>
      </c>
      <c r="D110" s="57" t="s">
        <v>83</v>
      </c>
      <c r="E110" s="58" t="s">
        <v>84</v>
      </c>
      <c r="F110" s="59" t="s">
        <v>60</v>
      </c>
      <c r="G110" s="60">
        <f>G84</f>
        <v>1050.0999999999999</v>
      </c>
      <c r="H110" s="61"/>
      <c r="I110" s="62">
        <f>G110*H110</f>
        <v>0</v>
      </c>
      <c r="J110" s="89" t="s">
        <v>82</v>
      </c>
    </row>
    <row r="111" spans="1:10" ht="27" x14ac:dyDescent="0.3">
      <c r="A111" s="8"/>
      <c r="B111" s="91"/>
      <c r="C111" s="63" t="s">
        <v>52</v>
      </c>
      <c r="D111" s="91"/>
      <c r="E111" s="65" t="s">
        <v>85</v>
      </c>
      <c r="F111" s="91"/>
      <c r="G111" s="91"/>
      <c r="H111" s="84"/>
      <c r="I111" s="91"/>
      <c r="J111" s="86"/>
    </row>
    <row r="112" spans="1:10" x14ac:dyDescent="0.3">
      <c r="A112" s="8"/>
      <c r="B112" s="56">
        <v>16</v>
      </c>
      <c r="C112" s="56" t="s">
        <v>46</v>
      </c>
      <c r="D112" s="57" t="s">
        <v>73</v>
      </c>
      <c r="E112" s="58" t="s">
        <v>74</v>
      </c>
      <c r="F112" s="59" t="s">
        <v>60</v>
      </c>
      <c r="G112" s="60">
        <f>G110</f>
        <v>1050.0999999999999</v>
      </c>
      <c r="H112" s="61"/>
      <c r="I112" s="62">
        <f>G112*H112</f>
        <v>0</v>
      </c>
      <c r="J112" s="89"/>
    </row>
    <row r="113" spans="1:10" ht="27" x14ac:dyDescent="0.3">
      <c r="A113" s="8"/>
      <c r="B113" s="91"/>
      <c r="C113" s="63" t="s">
        <v>50</v>
      </c>
      <c r="D113" s="91"/>
      <c r="E113" s="64" t="s">
        <v>75</v>
      </c>
      <c r="F113" s="91"/>
      <c r="G113" s="91"/>
      <c r="H113" s="84"/>
      <c r="I113" s="91"/>
      <c r="J113" s="86"/>
    </row>
    <row r="114" spans="1:10" x14ac:dyDescent="0.3">
      <c r="A114" s="8"/>
      <c r="B114" s="56">
        <v>17</v>
      </c>
      <c r="C114" s="56" t="s">
        <v>46</v>
      </c>
      <c r="D114" s="57" t="s">
        <v>76</v>
      </c>
      <c r="E114" s="58" t="s">
        <v>77</v>
      </c>
      <c r="F114" s="59" t="s">
        <v>60</v>
      </c>
      <c r="G114" s="60">
        <v>537</v>
      </c>
      <c r="H114" s="61"/>
      <c r="I114" s="62">
        <f>G114*H114</f>
        <v>0</v>
      </c>
      <c r="J114" s="89"/>
    </row>
    <row r="115" spans="1:10" ht="40.5" x14ac:dyDescent="0.3">
      <c r="A115" s="8"/>
      <c r="B115" s="91"/>
      <c r="C115" s="63" t="s">
        <v>50</v>
      </c>
      <c r="D115" s="91"/>
      <c r="E115" s="64" t="s">
        <v>86</v>
      </c>
      <c r="F115" s="91"/>
      <c r="G115" s="91"/>
      <c r="H115" s="84"/>
      <c r="I115" s="91"/>
      <c r="J115" s="86"/>
    </row>
    <row r="116" spans="1:10" x14ac:dyDescent="0.3">
      <c r="A116" s="8"/>
      <c r="B116" s="56">
        <v>18</v>
      </c>
      <c r="C116" s="56" t="s">
        <v>46</v>
      </c>
      <c r="D116" s="57" t="s">
        <v>87</v>
      </c>
      <c r="E116" s="58" t="s">
        <v>88</v>
      </c>
      <c r="F116" s="59" t="s">
        <v>60</v>
      </c>
      <c r="G116" s="60">
        <f>G110</f>
        <v>1050.0999999999999</v>
      </c>
      <c r="H116" s="61"/>
      <c r="I116" s="62">
        <f>G116*H116</f>
        <v>0</v>
      </c>
      <c r="J116" s="89"/>
    </row>
    <row r="117" spans="1:10" ht="40.5" x14ac:dyDescent="0.3">
      <c r="A117" s="8"/>
      <c r="B117" s="91"/>
      <c r="C117" s="63" t="s">
        <v>50</v>
      </c>
      <c r="D117" s="91"/>
      <c r="E117" s="64" t="s">
        <v>89</v>
      </c>
      <c r="F117" s="91"/>
      <c r="G117" s="91"/>
      <c r="H117" s="84"/>
      <c r="I117" s="91"/>
      <c r="J117" s="86"/>
    </row>
    <row r="118" spans="1:10" x14ac:dyDescent="0.3">
      <c r="A118" s="8"/>
      <c r="B118" s="56">
        <v>19</v>
      </c>
      <c r="C118" s="56" t="s">
        <v>46</v>
      </c>
      <c r="D118" s="57" t="s">
        <v>102</v>
      </c>
      <c r="E118" s="58" t="s">
        <v>103</v>
      </c>
      <c r="F118" s="59" t="s">
        <v>61</v>
      </c>
      <c r="G118" s="60">
        <v>100</v>
      </c>
      <c r="H118" s="61"/>
      <c r="I118" s="62">
        <f>G118*H118</f>
        <v>0</v>
      </c>
      <c r="J118" s="89"/>
    </row>
    <row r="119" spans="1:10" ht="40.5" x14ac:dyDescent="0.3">
      <c r="A119" s="8"/>
      <c r="B119" s="91"/>
      <c r="C119" s="63" t="s">
        <v>50</v>
      </c>
      <c r="D119" s="91"/>
      <c r="E119" s="64" t="s">
        <v>104</v>
      </c>
      <c r="F119" s="91"/>
      <c r="G119" s="91"/>
      <c r="H119" s="84"/>
      <c r="I119" s="91"/>
      <c r="J119" s="86"/>
    </row>
    <row r="120" spans="1:10" x14ac:dyDescent="0.3">
      <c r="A120" s="8"/>
      <c r="B120" s="56">
        <v>20</v>
      </c>
      <c r="C120" s="56" t="s">
        <v>46</v>
      </c>
      <c r="D120" s="57" t="s">
        <v>117</v>
      </c>
      <c r="E120" s="58" t="s">
        <v>118</v>
      </c>
      <c r="F120" s="59" t="s">
        <v>61</v>
      </c>
      <c r="G120" s="60">
        <v>100</v>
      </c>
      <c r="H120" s="61"/>
      <c r="I120" s="62">
        <f>G120*H120</f>
        <v>0</v>
      </c>
      <c r="J120" s="89"/>
    </row>
    <row r="121" spans="1:10" ht="40.5" x14ac:dyDescent="0.3">
      <c r="A121" s="8"/>
      <c r="B121" s="91"/>
      <c r="C121" s="63" t="s">
        <v>50</v>
      </c>
      <c r="D121" s="91"/>
      <c r="E121" s="64" t="s">
        <v>119</v>
      </c>
      <c r="F121" s="91"/>
      <c r="G121" s="91"/>
      <c r="H121" s="84"/>
      <c r="I121" s="91"/>
      <c r="J121" s="86"/>
    </row>
    <row r="122" spans="1:10" x14ac:dyDescent="0.3">
      <c r="A122" s="8"/>
      <c r="B122" s="94">
        <v>21</v>
      </c>
      <c r="C122" s="94" t="s">
        <v>120</v>
      </c>
      <c r="D122" s="95" t="s">
        <v>121</v>
      </c>
      <c r="E122" s="96" t="s">
        <v>122</v>
      </c>
      <c r="F122" s="97" t="s">
        <v>72</v>
      </c>
      <c r="G122" s="98">
        <v>100</v>
      </c>
      <c r="H122" s="99"/>
      <c r="I122" s="100">
        <f>G122*H122</f>
        <v>0</v>
      </c>
      <c r="J122" s="101"/>
    </row>
    <row r="123" spans="1:10" ht="27" x14ac:dyDescent="0.3">
      <c r="A123" s="8"/>
      <c r="B123" s="91"/>
      <c r="C123" s="63" t="s">
        <v>50</v>
      </c>
      <c r="D123" s="91"/>
      <c r="E123" s="64" t="s">
        <v>123</v>
      </c>
      <c r="F123" s="91"/>
      <c r="G123" s="91"/>
      <c r="H123" s="84"/>
      <c r="I123" s="91"/>
      <c r="J123" s="86"/>
    </row>
    <row r="124" spans="1:10" x14ac:dyDescent="0.3">
      <c r="A124" s="8"/>
      <c r="B124" s="56">
        <v>22</v>
      </c>
      <c r="C124" s="56" t="s">
        <v>46</v>
      </c>
      <c r="D124" s="57" t="s">
        <v>78</v>
      </c>
      <c r="E124" s="58" t="s">
        <v>79</v>
      </c>
      <c r="F124" s="59" t="s">
        <v>64</v>
      </c>
      <c r="G124" s="60">
        <f>(G116*0.05*2.63)+(G114*0.04*2.63)+(G122*0.2)</f>
        <v>214.58054999999999</v>
      </c>
      <c r="H124" s="61"/>
      <c r="I124" s="62">
        <f>G124*H124</f>
        <v>0</v>
      </c>
      <c r="J124" s="89"/>
    </row>
    <row r="125" spans="1:10" ht="40.5" x14ac:dyDescent="0.3">
      <c r="A125" s="8"/>
      <c r="B125" s="91"/>
      <c r="C125" s="63" t="s">
        <v>50</v>
      </c>
      <c r="D125" s="91"/>
      <c r="E125" s="64" t="s">
        <v>90</v>
      </c>
      <c r="F125" s="91"/>
      <c r="G125" s="91"/>
      <c r="H125" s="84"/>
      <c r="I125" s="91"/>
      <c r="J125" s="86"/>
    </row>
    <row r="126" spans="1:10" ht="15" x14ac:dyDescent="0.3">
      <c r="A126" s="52"/>
      <c r="B126" s="53"/>
      <c r="C126" s="53" t="s">
        <v>27</v>
      </c>
      <c r="D126" s="72" t="s">
        <v>91</v>
      </c>
      <c r="E126" s="72" t="s">
        <v>92</v>
      </c>
      <c r="F126" s="53"/>
      <c r="G126" s="53"/>
      <c r="H126" s="51"/>
      <c r="I126" s="73">
        <f>SUM(I127:I131)</f>
        <v>0</v>
      </c>
      <c r="J126" s="88"/>
    </row>
    <row r="127" spans="1:10" x14ac:dyDescent="0.3">
      <c r="A127" s="8"/>
      <c r="B127" s="56">
        <v>23</v>
      </c>
      <c r="C127" s="56" t="s">
        <v>46</v>
      </c>
      <c r="D127" s="57" t="s">
        <v>93</v>
      </c>
      <c r="E127" s="58" t="s">
        <v>94</v>
      </c>
      <c r="F127" s="59" t="s">
        <v>72</v>
      </c>
      <c r="G127" s="60">
        <v>6</v>
      </c>
      <c r="H127" s="61"/>
      <c r="I127" s="62">
        <f>G127*H127</f>
        <v>0</v>
      </c>
      <c r="J127" s="89"/>
    </row>
    <row r="128" spans="1:10" ht="27" x14ac:dyDescent="0.3">
      <c r="A128" s="8"/>
      <c r="B128" s="91"/>
      <c r="C128" s="63" t="s">
        <v>50</v>
      </c>
      <c r="D128" s="91"/>
      <c r="E128" s="64" t="s">
        <v>95</v>
      </c>
      <c r="F128" s="91"/>
      <c r="G128" s="91"/>
      <c r="H128" s="84"/>
      <c r="I128" s="91"/>
      <c r="J128" s="86"/>
    </row>
    <row r="129" spans="1:10" x14ac:dyDescent="0.3">
      <c r="A129" s="113"/>
      <c r="B129" s="56">
        <v>24</v>
      </c>
      <c r="C129" s="56" t="s">
        <v>46</v>
      </c>
      <c r="D129" s="57" t="s">
        <v>96</v>
      </c>
      <c r="E129" s="58" t="s">
        <v>97</v>
      </c>
      <c r="F129" s="59" t="s">
        <v>72</v>
      </c>
      <c r="G129" s="60">
        <v>7</v>
      </c>
      <c r="H129" s="61"/>
      <c r="I129" s="62">
        <f>G129*H129</f>
        <v>0</v>
      </c>
      <c r="J129" s="89"/>
    </row>
    <row r="130" spans="1:10" ht="27" x14ac:dyDescent="0.3">
      <c r="A130" s="113"/>
      <c r="B130" s="91"/>
      <c r="C130" s="63" t="s">
        <v>50</v>
      </c>
      <c r="D130" s="91"/>
      <c r="E130" s="64" t="s">
        <v>98</v>
      </c>
      <c r="F130" s="91"/>
      <c r="G130" s="91"/>
      <c r="H130" s="84"/>
      <c r="I130" s="91"/>
      <c r="J130" s="86"/>
    </row>
    <row r="131" spans="1:10" x14ac:dyDescent="0.3">
      <c r="A131" s="113"/>
      <c r="B131" s="59">
        <v>25</v>
      </c>
      <c r="C131" s="59" t="s">
        <v>46</v>
      </c>
      <c r="D131" s="57" t="s">
        <v>179</v>
      </c>
      <c r="E131" s="58" t="s">
        <v>180</v>
      </c>
      <c r="F131" s="59" t="s">
        <v>72</v>
      </c>
      <c r="G131" s="60">
        <v>1</v>
      </c>
      <c r="H131" s="61"/>
      <c r="I131" s="62">
        <f>G131*H131</f>
        <v>0</v>
      </c>
      <c r="J131" s="89"/>
    </row>
    <row r="132" spans="1:10" ht="27" x14ac:dyDescent="0.3">
      <c r="A132" s="113"/>
      <c r="B132" s="91"/>
      <c r="C132" s="63" t="s">
        <v>50</v>
      </c>
      <c r="D132" s="91"/>
      <c r="E132" s="64" t="s">
        <v>181</v>
      </c>
      <c r="F132" s="91"/>
      <c r="G132" s="91"/>
      <c r="H132" s="84"/>
      <c r="I132" s="91"/>
      <c r="J132" s="86"/>
    </row>
    <row r="133" spans="1:10" ht="18" x14ac:dyDescent="0.35">
      <c r="A133" s="113"/>
      <c r="B133" s="53"/>
      <c r="C133" s="53" t="s">
        <v>27</v>
      </c>
      <c r="D133" s="54" t="s">
        <v>43</v>
      </c>
      <c r="E133" s="54" t="s">
        <v>44</v>
      </c>
      <c r="F133" s="53"/>
      <c r="G133" s="53"/>
      <c r="H133" s="102"/>
      <c r="I133" s="55">
        <f>SUM(I134:I136)</f>
        <v>0</v>
      </c>
      <c r="J133" s="88"/>
    </row>
    <row r="134" spans="1:10" x14ac:dyDescent="0.3">
      <c r="A134" s="113"/>
      <c r="B134" s="56">
        <v>26</v>
      </c>
      <c r="C134" s="56" t="s">
        <v>46</v>
      </c>
      <c r="D134" s="57" t="s">
        <v>47</v>
      </c>
      <c r="E134" s="58" t="s">
        <v>48</v>
      </c>
      <c r="F134" s="59" t="s">
        <v>49</v>
      </c>
      <c r="G134" s="60">
        <v>1</v>
      </c>
      <c r="H134" s="103"/>
      <c r="I134" s="62">
        <f>G134*H134</f>
        <v>0</v>
      </c>
      <c r="J134" s="89"/>
    </row>
    <row r="135" spans="1:10" ht="40.5" x14ac:dyDescent="0.3">
      <c r="A135" s="113"/>
      <c r="B135" s="91"/>
      <c r="C135" s="63" t="s">
        <v>50</v>
      </c>
      <c r="D135" s="91"/>
      <c r="E135" s="64" t="s">
        <v>157</v>
      </c>
      <c r="F135" s="91"/>
      <c r="G135" s="91"/>
      <c r="H135" s="104"/>
      <c r="I135" s="91"/>
      <c r="J135" s="86"/>
    </row>
    <row r="136" spans="1:10" x14ac:dyDescent="0.3">
      <c r="A136" s="113"/>
      <c r="B136" s="56">
        <v>27</v>
      </c>
      <c r="C136" s="56" t="s">
        <v>46</v>
      </c>
      <c r="D136" s="57" t="s">
        <v>158</v>
      </c>
      <c r="E136" s="58" t="s">
        <v>159</v>
      </c>
      <c r="F136" s="59" t="s">
        <v>160</v>
      </c>
      <c r="G136" s="60">
        <v>1</v>
      </c>
      <c r="H136" s="103"/>
      <c r="I136" s="62">
        <f>G136*H136</f>
        <v>0</v>
      </c>
      <c r="J136" s="89" t="s">
        <v>51</v>
      </c>
    </row>
    <row r="137" spans="1:10" x14ac:dyDescent="0.3">
      <c r="A137" s="113"/>
      <c r="B137" s="91"/>
      <c r="C137" s="63"/>
      <c r="D137" s="91"/>
      <c r="E137" s="64"/>
      <c r="F137" s="91"/>
      <c r="G137" s="91"/>
      <c r="H137" s="84"/>
      <c r="I137" s="91"/>
      <c r="J137" s="86"/>
    </row>
    <row r="138" spans="1:10" x14ac:dyDescent="0.3">
      <c r="A138" s="114"/>
      <c r="B138" s="15"/>
      <c r="C138" s="15"/>
      <c r="D138" s="15"/>
      <c r="E138" s="15"/>
      <c r="F138" s="15"/>
      <c r="G138" s="15"/>
      <c r="H138" s="33"/>
      <c r="I138" s="15"/>
      <c r="J138" s="90"/>
    </row>
  </sheetData>
  <mergeCells count="7">
    <mergeCell ref="D70:G70"/>
    <mergeCell ref="D5:G5"/>
    <mergeCell ref="D7:G7"/>
    <mergeCell ref="D22:G22"/>
    <mergeCell ref="D43:G43"/>
    <mergeCell ref="D45:G45"/>
    <mergeCell ref="D68:G68"/>
  </mergeCells>
  <pageMargins left="0.7" right="0.7" top="0.78740157499999996" bottom="0.78740157499999996" header="0.3" footer="0.3"/>
  <pageSetup paperSize="9" scale="64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Žižkova I</vt:lpstr>
      <vt:lpstr>Žižkova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Poremska</dc:creator>
  <cp:lastModifiedBy>Pokorný Vladan</cp:lastModifiedBy>
  <cp:lastPrinted>2019-03-29T12:57:33Z</cp:lastPrinted>
  <dcterms:created xsi:type="dcterms:W3CDTF">2015-12-03T12:49:15Z</dcterms:created>
  <dcterms:modified xsi:type="dcterms:W3CDTF">2019-06-26T09:24:52Z</dcterms:modified>
</cp:coreProperties>
</file>