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630" windowWidth="19815" windowHeight="7365" activeTab="3"/>
  </bookViews>
  <sheets>
    <sheet name="Rekapitulace stavby" sheetId="1" r:id="rId1"/>
    <sheet name="IO 01 - Vodovodní řad" sheetId="2" r:id="rId2"/>
    <sheet name="IO 02 - Vodovodní přípojky" sheetId="3" r:id="rId3"/>
    <sheet name="VON - Vedlejší a ostatní ..." sheetId="4" r:id="rId4"/>
    <sheet name="Pokyny pro vyplnění" sheetId="5" r:id="rId5"/>
  </sheets>
  <definedNames>
    <definedName name="_xlnm._FilterDatabase" localSheetId="1" hidden="1">'IO 01 - Vodovodní řad'!$C$82:$K$666</definedName>
    <definedName name="_xlnm._FilterDatabase" localSheetId="2" hidden="1">'IO 02 - Vodovodní přípojky'!$C$82:$K$298</definedName>
    <definedName name="_xlnm._FilterDatabase" localSheetId="3" hidden="1">'VON - Vedlejší a ostatní ...'!$C$82:$K$102</definedName>
    <definedName name="_xlnm.Print_Titles" localSheetId="1">'IO 01 - Vodovodní řad'!$82:$82</definedName>
    <definedName name="_xlnm.Print_Titles" localSheetId="2">'IO 02 - Vodovodní přípojky'!$82:$82</definedName>
    <definedName name="_xlnm.Print_Titles" localSheetId="0">'Rekapitulace stavby'!$49:$49</definedName>
    <definedName name="_xlnm.Print_Titles" localSheetId="3">'VON - Vedlejší a ostatní ...'!$82:$82</definedName>
    <definedName name="_xlnm.Print_Area" localSheetId="1">'IO 01 - Vodovodní řad'!$C$4:$J$36,'IO 01 - Vodovodní řad'!$C$42:$J$64,'IO 01 - Vodovodní řad'!$C$70:$K$666</definedName>
    <definedName name="_xlnm.Print_Area" localSheetId="2">'IO 02 - Vodovodní přípojky'!$C$4:$J$36,'IO 02 - Vodovodní přípojky'!$C$42:$J$64,'IO 02 - Vodovodní přípojky'!$C$70:$K$298</definedName>
    <definedName name="_xlnm.Print_Area" localSheetId="4">'Pokyny pro vyplnění'!$B$2:$K$69,'Pokyny pro vyplnění'!$B$72:$K$116,'Pokyny pro vyplnění'!$B$119:$K$188,'Pokyny pro vyplnění'!$B$196:$K$216</definedName>
    <definedName name="_xlnm.Print_Area" localSheetId="0">'Rekapitulace stavby'!$D$4:$AO$33,'Rekapitulace stavby'!$C$39:$AQ$55</definedName>
    <definedName name="_xlnm.Print_Area" localSheetId="3">'VON - Vedlejší a ostatní ...'!$C$4:$J$36,'VON - Vedlejší a ostatní ...'!$C$42:$J$64,'VON - Vedlejší a ostatní ...'!$C$70:$K$102</definedName>
  </definedNames>
  <calcPr calcId="145621"/>
</workbook>
</file>

<file path=xl/calcChain.xml><?xml version="1.0" encoding="utf-8"?>
<calcChain xmlns="http://schemas.openxmlformats.org/spreadsheetml/2006/main">
  <c r="AY54" i="1" l="1"/>
  <c r="AX54" i="1"/>
  <c r="BI102" i="4"/>
  <c r="BH102" i="4"/>
  <c r="BG102" i="4"/>
  <c r="BF102" i="4"/>
  <c r="T102" i="4"/>
  <c r="R102" i="4"/>
  <c r="P102" i="4"/>
  <c r="BK102" i="4"/>
  <c r="J102" i="4"/>
  <c r="BE102" i="4"/>
  <c r="BI101" i="4"/>
  <c r="BH101" i="4"/>
  <c r="BG101" i="4"/>
  <c r="BF101" i="4"/>
  <c r="T101" i="4"/>
  <c r="R101" i="4"/>
  <c r="P101" i="4"/>
  <c r="BK101" i="4"/>
  <c r="J101" i="4"/>
  <c r="BE101" i="4"/>
  <c r="BI100" i="4"/>
  <c r="BH100" i="4"/>
  <c r="BG100" i="4"/>
  <c r="BF100" i="4"/>
  <c r="T100" i="4"/>
  <c r="R100" i="4"/>
  <c r="P100" i="4"/>
  <c r="BK100" i="4"/>
  <c r="J100" i="4"/>
  <c r="BE100" i="4"/>
  <c r="BI99" i="4"/>
  <c r="BH99" i="4"/>
  <c r="BG99" i="4"/>
  <c r="BF99" i="4"/>
  <c r="T99" i="4"/>
  <c r="R99" i="4"/>
  <c r="P99" i="4"/>
  <c r="P96" i="4" s="1"/>
  <c r="BK99" i="4"/>
  <c r="J99" i="4"/>
  <c r="BE99" i="4"/>
  <c r="BI98" i="4"/>
  <c r="BH98" i="4"/>
  <c r="BG98" i="4"/>
  <c r="BF98" i="4"/>
  <c r="T98" i="4"/>
  <c r="T96" i="4" s="1"/>
  <c r="R98" i="4"/>
  <c r="P98" i="4"/>
  <c r="BK98" i="4"/>
  <c r="J98" i="4"/>
  <c r="BE98" i="4"/>
  <c r="BI97" i="4"/>
  <c r="BH97" i="4"/>
  <c r="BG97" i="4"/>
  <c r="BF97" i="4"/>
  <c r="T97" i="4"/>
  <c r="R97" i="4"/>
  <c r="R96" i="4"/>
  <c r="P97" i="4"/>
  <c r="BK97" i="4"/>
  <c r="BK96" i="4"/>
  <c r="J96" i="4" s="1"/>
  <c r="J63" i="4" s="1"/>
  <c r="J97" i="4"/>
  <c r="BE97" i="4"/>
  <c r="BI95" i="4"/>
  <c r="BH95" i="4"/>
  <c r="BG95" i="4"/>
  <c r="BF95" i="4"/>
  <c r="T95" i="4"/>
  <c r="R95" i="4"/>
  <c r="P95" i="4"/>
  <c r="BK95" i="4"/>
  <c r="BK93" i="4" s="1"/>
  <c r="J93" i="4" s="1"/>
  <c r="J62" i="4" s="1"/>
  <c r="J95" i="4"/>
  <c r="BE95" i="4"/>
  <c r="BI94" i="4"/>
  <c r="BH94" i="4"/>
  <c r="BG94" i="4"/>
  <c r="BF94" i="4"/>
  <c r="T94" i="4"/>
  <c r="T93" i="4"/>
  <c r="R94" i="4"/>
  <c r="R93" i="4"/>
  <c r="P94" i="4"/>
  <c r="P93" i="4"/>
  <c r="BK94" i="4"/>
  <c r="J94" i="4"/>
  <c r="BE94" i="4" s="1"/>
  <c r="BI92" i="4"/>
  <c r="BH92" i="4"/>
  <c r="BG92" i="4"/>
  <c r="BF92" i="4"/>
  <c r="T92" i="4"/>
  <c r="T91" i="4"/>
  <c r="R92" i="4"/>
  <c r="R91" i="4"/>
  <c r="P92" i="4"/>
  <c r="P91" i="4"/>
  <c r="BK92" i="4"/>
  <c r="BK91" i="4"/>
  <c r="J91" i="4" s="1"/>
  <c r="J61" i="4" s="1"/>
  <c r="J92" i="4"/>
  <c r="BE92" i="4" s="1"/>
  <c r="BI90" i="4"/>
  <c r="F34" i="4" s="1"/>
  <c r="BD54" i="1" s="1"/>
  <c r="BH90" i="4"/>
  <c r="BG90" i="4"/>
  <c r="BF90" i="4"/>
  <c r="T90" i="4"/>
  <c r="T89" i="4" s="1"/>
  <c r="T84" i="4" s="1"/>
  <c r="T83" i="4" s="1"/>
  <c r="R90" i="4"/>
  <c r="R89" i="4"/>
  <c r="P90" i="4"/>
  <c r="P89" i="4" s="1"/>
  <c r="P84" i="4" s="1"/>
  <c r="P83" i="4" s="1"/>
  <c r="AU54" i="1" s="1"/>
  <c r="BK90" i="4"/>
  <c r="BK89" i="4"/>
  <c r="J89" i="4"/>
  <c r="J60" i="4" s="1"/>
  <c r="J90" i="4"/>
  <c r="BE90" i="4" s="1"/>
  <c r="BI88" i="4"/>
  <c r="BH88" i="4"/>
  <c r="BG88" i="4"/>
  <c r="BF88" i="4"/>
  <c r="T88" i="4"/>
  <c r="T87" i="4"/>
  <c r="R88" i="4"/>
  <c r="R87" i="4"/>
  <c r="P88" i="4"/>
  <c r="P87" i="4"/>
  <c r="BK88" i="4"/>
  <c r="BK87" i="4"/>
  <c r="J87" i="4"/>
  <c r="J59" i="4" s="1"/>
  <c r="J88" i="4"/>
  <c r="BE88" i="4" s="1"/>
  <c r="J30" i="4" s="1"/>
  <c r="AV54" i="1" s="1"/>
  <c r="BI86" i="4"/>
  <c r="BH86" i="4"/>
  <c r="F33" i="4" s="1"/>
  <c r="BC54" i="1" s="1"/>
  <c r="BG86" i="4"/>
  <c r="F32" i="4"/>
  <c r="BB54" i="1" s="1"/>
  <c r="BF86" i="4"/>
  <c r="F31" i="4"/>
  <c r="BA54" i="1" s="1"/>
  <c r="T86" i="4"/>
  <c r="T85" i="4"/>
  <c r="R86" i="4"/>
  <c r="R85" i="4"/>
  <c r="R84" i="4"/>
  <c r="R83" i="4" s="1"/>
  <c r="P86" i="4"/>
  <c r="P85" i="4"/>
  <c r="BK86" i="4"/>
  <c r="BK85" i="4"/>
  <c r="J85" i="4"/>
  <c r="J58" i="4" s="1"/>
  <c r="J86" i="4"/>
  <c r="BE86" i="4" s="1"/>
  <c r="F30" i="4" s="1"/>
  <c r="AZ54" i="1" s="1"/>
  <c r="J79" i="4"/>
  <c r="F79" i="4"/>
  <c r="F77" i="4"/>
  <c r="E75" i="4"/>
  <c r="J51" i="4"/>
  <c r="F51" i="4"/>
  <c r="F49" i="4"/>
  <c r="E47" i="4"/>
  <c r="J18" i="4"/>
  <c r="E18" i="4"/>
  <c r="F80" i="4"/>
  <c r="F52" i="4"/>
  <c r="J17" i="4"/>
  <c r="J12" i="4"/>
  <c r="J77" i="4"/>
  <c r="J49" i="4"/>
  <c r="E7" i="4"/>
  <c r="E73" i="4"/>
  <c r="E45" i="4"/>
  <c r="AY53" i="1"/>
  <c r="AX53" i="1"/>
  <c r="BI294" i="3"/>
  <c r="BH294" i="3"/>
  <c r="BG294" i="3"/>
  <c r="BF294" i="3"/>
  <c r="T294" i="3"/>
  <c r="R294" i="3"/>
  <c r="P294" i="3"/>
  <c r="BK294" i="3"/>
  <c r="J294" i="3"/>
  <c r="BE294" i="3"/>
  <c r="BI289" i="3"/>
  <c r="BH289" i="3"/>
  <c r="BG289" i="3"/>
  <c r="BF289" i="3"/>
  <c r="T289" i="3"/>
  <c r="R289" i="3"/>
  <c r="P289" i="3"/>
  <c r="BK289" i="3"/>
  <c r="J289" i="3"/>
  <c r="BE289" i="3" s="1"/>
  <c r="BI285" i="3"/>
  <c r="BH285" i="3"/>
  <c r="BG285" i="3"/>
  <c r="BF285" i="3"/>
  <c r="T285" i="3"/>
  <c r="R285" i="3"/>
  <c r="P285" i="3"/>
  <c r="BK285" i="3"/>
  <c r="J285" i="3"/>
  <c r="BE285" i="3"/>
  <c r="BI278" i="3"/>
  <c r="BH278" i="3"/>
  <c r="BG278" i="3"/>
  <c r="BF278" i="3"/>
  <c r="T278" i="3"/>
  <c r="R278" i="3"/>
  <c r="P278" i="3"/>
  <c r="BK278" i="3"/>
  <c r="J278" i="3"/>
  <c r="BE278" i="3" s="1"/>
  <c r="BI273" i="3"/>
  <c r="BH273" i="3"/>
  <c r="BG273" i="3"/>
  <c r="BF273" i="3"/>
  <c r="T273" i="3"/>
  <c r="R273" i="3"/>
  <c r="P273" i="3"/>
  <c r="BK273" i="3"/>
  <c r="J273" i="3"/>
  <c r="BE273" i="3" s="1"/>
  <c r="BI268" i="3"/>
  <c r="BH268" i="3"/>
  <c r="BG268" i="3"/>
  <c r="BF268" i="3"/>
  <c r="T268" i="3"/>
  <c r="R268" i="3"/>
  <c r="P268" i="3"/>
  <c r="P262" i="3" s="1"/>
  <c r="BK268" i="3"/>
  <c r="J268" i="3"/>
  <c r="BE268" i="3" s="1"/>
  <c r="BI263" i="3"/>
  <c r="BH263" i="3"/>
  <c r="BG263" i="3"/>
  <c r="BF263" i="3"/>
  <c r="T263" i="3"/>
  <c r="T262" i="3"/>
  <c r="R263" i="3"/>
  <c r="P263" i="3"/>
  <c r="BK263" i="3"/>
  <c r="BK262" i="3" s="1"/>
  <c r="J262" i="3" s="1"/>
  <c r="J63" i="3" s="1"/>
  <c r="J263" i="3"/>
  <c r="BE263" i="3"/>
  <c r="BI259" i="3"/>
  <c r="BH259" i="3"/>
  <c r="BG259" i="3"/>
  <c r="BF259" i="3"/>
  <c r="T259" i="3"/>
  <c r="R259" i="3"/>
  <c r="P259" i="3"/>
  <c r="BK259" i="3"/>
  <c r="J259" i="3"/>
  <c r="BE259" i="3" s="1"/>
  <c r="BI254" i="3"/>
  <c r="BH254" i="3"/>
  <c r="BG254" i="3"/>
  <c r="BF254" i="3"/>
  <c r="T254" i="3"/>
  <c r="R254" i="3"/>
  <c r="P254" i="3"/>
  <c r="BK254" i="3"/>
  <c r="J254" i="3"/>
  <c r="BE254" i="3" s="1"/>
  <c r="BI250" i="3"/>
  <c r="BH250" i="3"/>
  <c r="BG250" i="3"/>
  <c r="BF250" i="3"/>
  <c r="T250" i="3"/>
  <c r="R250" i="3"/>
  <c r="R245" i="3" s="1"/>
  <c r="P250" i="3"/>
  <c r="BK250" i="3"/>
  <c r="J250" i="3"/>
  <c r="BE250" i="3"/>
  <c r="BI246" i="3"/>
  <c r="BH246" i="3"/>
  <c r="BG246" i="3"/>
  <c r="BF246" i="3"/>
  <c r="T246" i="3"/>
  <c r="R246" i="3"/>
  <c r="P246" i="3"/>
  <c r="P245" i="3" s="1"/>
  <c r="BK246" i="3"/>
  <c r="BK245" i="3"/>
  <c r="J245" i="3"/>
  <c r="J62" i="3" s="1"/>
  <c r="J246" i="3"/>
  <c r="BE246" i="3"/>
  <c r="BI242" i="3"/>
  <c r="BH242" i="3"/>
  <c r="BG242" i="3"/>
  <c r="BF242" i="3"/>
  <c r="T242" i="3"/>
  <c r="T241" i="3" s="1"/>
  <c r="R242" i="3"/>
  <c r="R241" i="3" s="1"/>
  <c r="P242" i="3"/>
  <c r="P241" i="3" s="1"/>
  <c r="BK242" i="3"/>
  <c r="BK241" i="3"/>
  <c r="J241" i="3" s="1"/>
  <c r="J61" i="3" s="1"/>
  <c r="J242" i="3"/>
  <c r="BE242" i="3"/>
  <c r="BI239" i="3"/>
  <c r="BH239" i="3"/>
  <c r="BG239" i="3"/>
  <c r="BF239" i="3"/>
  <c r="T239" i="3"/>
  <c r="R239" i="3"/>
  <c r="P239" i="3"/>
  <c r="BK239" i="3"/>
  <c r="J239" i="3"/>
  <c r="BE239" i="3" s="1"/>
  <c r="BI236" i="3"/>
  <c r="BH236" i="3"/>
  <c r="BG236" i="3"/>
  <c r="BF236" i="3"/>
  <c r="T236" i="3"/>
  <c r="R236" i="3"/>
  <c r="P236" i="3"/>
  <c r="BK236" i="3"/>
  <c r="J236" i="3"/>
  <c r="BE236" i="3"/>
  <c r="BI233" i="3"/>
  <c r="BH233" i="3"/>
  <c r="BG233" i="3"/>
  <c r="BF233" i="3"/>
  <c r="T233" i="3"/>
  <c r="R233" i="3"/>
  <c r="P233" i="3"/>
  <c r="BK233" i="3"/>
  <c r="J233" i="3"/>
  <c r="BE233" i="3" s="1"/>
  <c r="BI230" i="3"/>
  <c r="BH230" i="3"/>
  <c r="BG230" i="3"/>
  <c r="BF230" i="3"/>
  <c r="T230" i="3"/>
  <c r="R230" i="3"/>
  <c r="P230" i="3"/>
  <c r="BK230" i="3"/>
  <c r="J230" i="3"/>
  <c r="BE230" i="3"/>
  <c r="BI228" i="3"/>
  <c r="BH228" i="3"/>
  <c r="BG228" i="3"/>
  <c r="BF228" i="3"/>
  <c r="T228" i="3"/>
  <c r="R228" i="3"/>
  <c r="P228" i="3"/>
  <c r="BK228" i="3"/>
  <c r="J228" i="3"/>
  <c r="BE228" i="3" s="1"/>
  <c r="BI226" i="3"/>
  <c r="BH226" i="3"/>
  <c r="BG226" i="3"/>
  <c r="BF226" i="3"/>
  <c r="T226" i="3"/>
  <c r="R226" i="3"/>
  <c r="P226" i="3"/>
  <c r="BK226" i="3"/>
  <c r="J226" i="3"/>
  <c r="BE226" i="3" s="1"/>
  <c r="BI223" i="3"/>
  <c r="BH223" i="3"/>
  <c r="BG223" i="3"/>
  <c r="BF223" i="3"/>
  <c r="T223" i="3"/>
  <c r="R223" i="3"/>
  <c r="P223" i="3"/>
  <c r="BK223" i="3"/>
  <c r="J223" i="3"/>
  <c r="BE223" i="3" s="1"/>
  <c r="BI219" i="3"/>
  <c r="BH219" i="3"/>
  <c r="BG219" i="3"/>
  <c r="BF219" i="3"/>
  <c r="T219" i="3"/>
  <c r="R219" i="3"/>
  <c r="P219" i="3"/>
  <c r="BK219" i="3"/>
  <c r="J219" i="3"/>
  <c r="BE219" i="3"/>
  <c r="BI217" i="3"/>
  <c r="BH217" i="3"/>
  <c r="BG217" i="3"/>
  <c r="BF217" i="3"/>
  <c r="T217" i="3"/>
  <c r="R217" i="3"/>
  <c r="P217" i="3"/>
  <c r="BK217" i="3"/>
  <c r="J217" i="3"/>
  <c r="BE217" i="3" s="1"/>
  <c r="BI215" i="3"/>
  <c r="BH215" i="3"/>
  <c r="BG215" i="3"/>
  <c r="BF215" i="3"/>
  <c r="T215" i="3"/>
  <c r="R215" i="3"/>
  <c r="P215" i="3"/>
  <c r="BK215" i="3"/>
  <c r="J215" i="3"/>
  <c r="BE215" i="3"/>
  <c r="BI212" i="3"/>
  <c r="BH212" i="3"/>
  <c r="BG212" i="3"/>
  <c r="BF212" i="3"/>
  <c r="T212" i="3"/>
  <c r="R212" i="3"/>
  <c r="P212" i="3"/>
  <c r="BK212" i="3"/>
  <c r="J212" i="3"/>
  <c r="BE212" i="3" s="1"/>
  <c r="BI209" i="3"/>
  <c r="BH209" i="3"/>
  <c r="BG209" i="3"/>
  <c r="BF209" i="3"/>
  <c r="T209" i="3"/>
  <c r="R209" i="3"/>
  <c r="P209" i="3"/>
  <c r="BK209" i="3"/>
  <c r="J209" i="3"/>
  <c r="BE209" i="3"/>
  <c r="BI206" i="3"/>
  <c r="BH206" i="3"/>
  <c r="BG206" i="3"/>
  <c r="BF206" i="3"/>
  <c r="T206" i="3"/>
  <c r="R206" i="3"/>
  <c r="P206" i="3"/>
  <c r="BK206" i="3"/>
  <c r="J206" i="3"/>
  <c r="BE206" i="3" s="1"/>
  <c r="BI201" i="3"/>
  <c r="BH201" i="3"/>
  <c r="BG201" i="3"/>
  <c r="BF201" i="3"/>
  <c r="T201" i="3"/>
  <c r="T200" i="3" s="1"/>
  <c r="R201" i="3"/>
  <c r="P201" i="3"/>
  <c r="P200" i="3"/>
  <c r="BK201" i="3"/>
  <c r="J201" i="3"/>
  <c r="BE201" i="3"/>
  <c r="BI197" i="3"/>
  <c r="BH197" i="3"/>
  <c r="BG197" i="3"/>
  <c r="BF197" i="3"/>
  <c r="T197" i="3"/>
  <c r="R197" i="3"/>
  <c r="P197" i="3"/>
  <c r="BK197" i="3"/>
  <c r="J197" i="3"/>
  <c r="BE197" i="3"/>
  <c r="BI193" i="3"/>
  <c r="BH193" i="3"/>
  <c r="BG193" i="3"/>
  <c r="BF193" i="3"/>
  <c r="T193" i="3"/>
  <c r="R193" i="3"/>
  <c r="P193" i="3"/>
  <c r="BK193" i="3"/>
  <c r="J193" i="3"/>
  <c r="BE193" i="3" s="1"/>
  <c r="BI189" i="3"/>
  <c r="BH189" i="3"/>
  <c r="BG189" i="3"/>
  <c r="BF189" i="3"/>
  <c r="T189" i="3"/>
  <c r="T188" i="3" s="1"/>
  <c r="R189" i="3"/>
  <c r="R188" i="3" s="1"/>
  <c r="P189" i="3"/>
  <c r="P188" i="3"/>
  <c r="BK189" i="3"/>
  <c r="J189" i="3"/>
  <c r="BE189" i="3"/>
  <c r="BI185" i="3"/>
  <c r="BH185" i="3"/>
  <c r="BG185" i="3"/>
  <c r="BF185" i="3"/>
  <c r="T185" i="3"/>
  <c r="R185" i="3"/>
  <c r="P185" i="3"/>
  <c r="BK185" i="3"/>
  <c r="J185" i="3"/>
  <c r="BE185" i="3"/>
  <c r="BI182" i="3"/>
  <c r="BH182" i="3"/>
  <c r="BG182" i="3"/>
  <c r="BF182" i="3"/>
  <c r="T182" i="3"/>
  <c r="R182" i="3"/>
  <c r="P182" i="3"/>
  <c r="BK182" i="3"/>
  <c r="J182" i="3"/>
  <c r="BE182" i="3" s="1"/>
  <c r="BI179" i="3"/>
  <c r="BH179" i="3"/>
  <c r="BG179" i="3"/>
  <c r="BF179" i="3"/>
  <c r="T179" i="3"/>
  <c r="R179" i="3"/>
  <c r="P179" i="3"/>
  <c r="BK179" i="3"/>
  <c r="J179" i="3"/>
  <c r="BE179" i="3" s="1"/>
  <c r="BI176" i="3"/>
  <c r="BH176" i="3"/>
  <c r="BG176" i="3"/>
  <c r="BF176" i="3"/>
  <c r="T176" i="3"/>
  <c r="R176" i="3"/>
  <c r="P176" i="3"/>
  <c r="BK176" i="3"/>
  <c r="J176" i="3"/>
  <c r="BE176" i="3" s="1"/>
  <c r="BI171" i="3"/>
  <c r="BH171" i="3"/>
  <c r="BG171" i="3"/>
  <c r="BF171" i="3"/>
  <c r="T171" i="3"/>
  <c r="R171" i="3"/>
  <c r="P171" i="3"/>
  <c r="BK171" i="3"/>
  <c r="J171" i="3"/>
  <c r="BE171" i="3"/>
  <c r="BI166" i="3"/>
  <c r="BH166" i="3"/>
  <c r="BG166" i="3"/>
  <c r="BF166" i="3"/>
  <c r="T166" i="3"/>
  <c r="R166" i="3"/>
  <c r="P166" i="3"/>
  <c r="BK166" i="3"/>
  <c r="J166" i="3"/>
  <c r="BE166" i="3" s="1"/>
  <c r="BI163" i="3"/>
  <c r="BH163" i="3"/>
  <c r="BG163" i="3"/>
  <c r="BF163" i="3"/>
  <c r="T163" i="3"/>
  <c r="R163" i="3"/>
  <c r="P163" i="3"/>
  <c r="BK163" i="3"/>
  <c r="J163" i="3"/>
  <c r="BE163" i="3"/>
  <c r="BI153" i="3"/>
  <c r="BH153" i="3"/>
  <c r="BG153" i="3"/>
  <c r="BF153" i="3"/>
  <c r="T153" i="3"/>
  <c r="R153" i="3"/>
  <c r="P153" i="3"/>
  <c r="BK153" i="3"/>
  <c r="J153" i="3"/>
  <c r="BE153" i="3" s="1"/>
  <c r="BI149" i="3"/>
  <c r="BH149" i="3"/>
  <c r="BG149" i="3"/>
  <c r="BF149" i="3"/>
  <c r="T149" i="3"/>
  <c r="R149" i="3"/>
  <c r="P149" i="3"/>
  <c r="BK149" i="3"/>
  <c r="J149" i="3"/>
  <c r="BE149" i="3"/>
  <c r="BI143" i="3"/>
  <c r="BH143" i="3"/>
  <c r="BG143" i="3"/>
  <c r="BF143" i="3"/>
  <c r="T143" i="3"/>
  <c r="R143" i="3"/>
  <c r="P143" i="3"/>
  <c r="BK143" i="3"/>
  <c r="J143" i="3"/>
  <c r="BE143" i="3" s="1"/>
  <c r="BI138" i="3"/>
  <c r="BH138" i="3"/>
  <c r="BG138" i="3"/>
  <c r="BF138" i="3"/>
  <c r="T138" i="3"/>
  <c r="R138" i="3"/>
  <c r="P138" i="3"/>
  <c r="BK138" i="3"/>
  <c r="J138" i="3"/>
  <c r="BE138" i="3" s="1"/>
  <c r="BI133" i="3"/>
  <c r="BH133" i="3"/>
  <c r="BG133" i="3"/>
  <c r="BF133" i="3"/>
  <c r="T133" i="3"/>
  <c r="R133" i="3"/>
  <c r="P133" i="3"/>
  <c r="BK133" i="3"/>
  <c r="J133" i="3"/>
  <c r="BE133" i="3" s="1"/>
  <c r="BI125" i="3"/>
  <c r="BH125" i="3"/>
  <c r="BG125" i="3"/>
  <c r="BF125" i="3"/>
  <c r="T125" i="3"/>
  <c r="R125" i="3"/>
  <c r="P125" i="3"/>
  <c r="BK125" i="3"/>
  <c r="J125" i="3"/>
  <c r="BE125" i="3"/>
  <c r="BI117" i="3"/>
  <c r="BH117" i="3"/>
  <c r="BG117" i="3"/>
  <c r="BF117" i="3"/>
  <c r="T117" i="3"/>
  <c r="R117" i="3"/>
  <c r="P117" i="3"/>
  <c r="BK117" i="3"/>
  <c r="J117" i="3"/>
  <c r="BE117" i="3" s="1"/>
  <c r="BI113" i="3"/>
  <c r="BH113" i="3"/>
  <c r="BG113" i="3"/>
  <c r="F32" i="3" s="1"/>
  <c r="BB53" i="1" s="1"/>
  <c r="BB51" i="1" s="1"/>
  <c r="BF113" i="3"/>
  <c r="T113" i="3"/>
  <c r="R113" i="3"/>
  <c r="P113" i="3"/>
  <c r="BK113" i="3"/>
  <c r="J113" i="3"/>
  <c r="BE113" i="3"/>
  <c r="BI111" i="3"/>
  <c r="BH111" i="3"/>
  <c r="BG111" i="3"/>
  <c r="BF111" i="3"/>
  <c r="J31" i="3" s="1"/>
  <c r="AW53" i="1" s="1"/>
  <c r="T111" i="3"/>
  <c r="R111" i="3"/>
  <c r="P111" i="3"/>
  <c r="BK111" i="3"/>
  <c r="J111" i="3"/>
  <c r="BE111" i="3" s="1"/>
  <c r="BI106" i="3"/>
  <c r="BH106" i="3"/>
  <c r="BG106" i="3"/>
  <c r="BF106" i="3"/>
  <c r="T106" i="3"/>
  <c r="R106" i="3"/>
  <c r="P106" i="3"/>
  <c r="BK106" i="3"/>
  <c r="J106" i="3"/>
  <c r="BE106" i="3"/>
  <c r="BI101" i="3"/>
  <c r="BH101" i="3"/>
  <c r="BG101" i="3"/>
  <c r="BF101" i="3"/>
  <c r="T101" i="3"/>
  <c r="R101" i="3"/>
  <c r="P101" i="3"/>
  <c r="BK101" i="3"/>
  <c r="J101" i="3"/>
  <c r="BE101" i="3" s="1"/>
  <c r="BI90" i="3"/>
  <c r="BH90" i="3"/>
  <c r="BG90" i="3"/>
  <c r="BF90" i="3"/>
  <c r="T90" i="3"/>
  <c r="T85" i="3" s="1"/>
  <c r="R90" i="3"/>
  <c r="P90" i="3"/>
  <c r="BK90" i="3"/>
  <c r="J90" i="3"/>
  <c r="BE90" i="3" s="1"/>
  <c r="BI86" i="3"/>
  <c r="BH86" i="3"/>
  <c r="F33" i="3" s="1"/>
  <c r="BC53" i="1" s="1"/>
  <c r="BG86" i="3"/>
  <c r="BF86" i="3"/>
  <c r="F31" i="3"/>
  <c r="BA53" i="1" s="1"/>
  <c r="T86" i="3"/>
  <c r="R86" i="3"/>
  <c r="R85" i="3" s="1"/>
  <c r="P86" i="3"/>
  <c r="P85" i="3"/>
  <c r="P84" i="3" s="1"/>
  <c r="P83" i="3" s="1"/>
  <c r="AU53" i="1" s="1"/>
  <c r="BK86" i="3"/>
  <c r="BK85" i="3"/>
  <c r="J85" i="3" s="1"/>
  <c r="J86" i="3"/>
  <c r="BE86" i="3"/>
  <c r="J58" i="3"/>
  <c r="J79" i="3"/>
  <c r="F79" i="3"/>
  <c r="F77" i="3"/>
  <c r="E75" i="3"/>
  <c r="J51" i="3"/>
  <c r="F51" i="3"/>
  <c r="F49" i="3"/>
  <c r="E47" i="3"/>
  <c r="J18" i="3"/>
  <c r="E18" i="3"/>
  <c r="F52" i="3" s="1"/>
  <c r="F80" i="3"/>
  <c r="J17" i="3"/>
  <c r="J12" i="3"/>
  <c r="J49" i="3" s="1"/>
  <c r="J77" i="3"/>
  <c r="E7" i="3"/>
  <c r="E73" i="3" s="1"/>
  <c r="AY52" i="1"/>
  <c r="AX52" i="1"/>
  <c r="BI660" i="2"/>
  <c r="BH660" i="2"/>
  <c r="BG660" i="2"/>
  <c r="BF660" i="2"/>
  <c r="T660" i="2"/>
  <c r="R660" i="2"/>
  <c r="P660" i="2"/>
  <c r="BK660" i="2"/>
  <c r="J660" i="2"/>
  <c r="BE660" i="2"/>
  <c r="BI655" i="2"/>
  <c r="BH655" i="2"/>
  <c r="BG655" i="2"/>
  <c r="BF655" i="2"/>
  <c r="T655" i="2"/>
  <c r="R655" i="2"/>
  <c r="P655" i="2"/>
  <c r="BK655" i="2"/>
  <c r="J655" i="2"/>
  <c r="BE655" i="2"/>
  <c r="BI651" i="2"/>
  <c r="BH651" i="2"/>
  <c r="BG651" i="2"/>
  <c r="BF651" i="2"/>
  <c r="T651" i="2"/>
  <c r="R651" i="2"/>
  <c r="P651" i="2"/>
  <c r="BK651" i="2"/>
  <c r="J651" i="2"/>
  <c r="BE651" i="2"/>
  <c r="BI643" i="2"/>
  <c r="BH643" i="2"/>
  <c r="BG643" i="2"/>
  <c r="BF643" i="2"/>
  <c r="T643" i="2"/>
  <c r="R643" i="2"/>
  <c r="P643" i="2"/>
  <c r="BK643" i="2"/>
  <c r="J643" i="2"/>
  <c r="BE643" i="2"/>
  <c r="BI637" i="2"/>
  <c r="BH637" i="2"/>
  <c r="BG637" i="2"/>
  <c r="BF637" i="2"/>
  <c r="T637" i="2"/>
  <c r="R637" i="2"/>
  <c r="P637" i="2"/>
  <c r="BK637" i="2"/>
  <c r="J637" i="2"/>
  <c r="BE637" i="2"/>
  <c r="BI632" i="2"/>
  <c r="BH632" i="2"/>
  <c r="BG632" i="2"/>
  <c r="BF632" i="2"/>
  <c r="T632" i="2"/>
  <c r="R632" i="2"/>
  <c r="P632" i="2"/>
  <c r="BK632" i="2"/>
  <c r="J632" i="2"/>
  <c r="BE632" i="2"/>
  <c r="BI627" i="2"/>
  <c r="BH627" i="2"/>
  <c r="BG627" i="2"/>
  <c r="BF627" i="2"/>
  <c r="T627" i="2"/>
  <c r="R627" i="2"/>
  <c r="P627" i="2"/>
  <c r="BK627" i="2"/>
  <c r="J627" i="2"/>
  <c r="BE627" i="2"/>
  <c r="BI622" i="2"/>
  <c r="BH622" i="2"/>
  <c r="BG622" i="2"/>
  <c r="BF622" i="2"/>
  <c r="T622" i="2"/>
  <c r="R622" i="2"/>
  <c r="P622" i="2"/>
  <c r="BK622" i="2"/>
  <c r="J622" i="2"/>
  <c r="BE622" i="2"/>
  <c r="BI590" i="2"/>
  <c r="BH590" i="2"/>
  <c r="BG590" i="2"/>
  <c r="BF590" i="2"/>
  <c r="T590" i="2"/>
  <c r="T589" i="2"/>
  <c r="R590" i="2"/>
  <c r="R589" i="2"/>
  <c r="P590" i="2"/>
  <c r="P589" i="2"/>
  <c r="BK590" i="2"/>
  <c r="BK589" i="2"/>
  <c r="J589" i="2" s="1"/>
  <c r="J63" i="2" s="1"/>
  <c r="J590" i="2"/>
  <c r="BE590" i="2" s="1"/>
  <c r="BI586" i="2"/>
  <c r="BH586" i="2"/>
  <c r="BG586" i="2"/>
  <c r="BF586" i="2"/>
  <c r="T586" i="2"/>
  <c r="R586" i="2"/>
  <c r="P586" i="2"/>
  <c r="BK586" i="2"/>
  <c r="J586" i="2"/>
  <c r="BE586" i="2" s="1"/>
  <c r="BI583" i="2"/>
  <c r="BH583" i="2"/>
  <c r="BG583" i="2"/>
  <c r="BF583" i="2"/>
  <c r="T583" i="2"/>
  <c r="R583" i="2"/>
  <c r="P583" i="2"/>
  <c r="BK583" i="2"/>
  <c r="J583" i="2"/>
  <c r="BE583" i="2"/>
  <c r="BI579" i="2"/>
  <c r="BH579" i="2"/>
  <c r="BG579" i="2"/>
  <c r="BF579" i="2"/>
  <c r="T579" i="2"/>
  <c r="R579" i="2"/>
  <c r="P579" i="2"/>
  <c r="BK579" i="2"/>
  <c r="J579" i="2"/>
  <c r="BE579" i="2" s="1"/>
  <c r="BI575" i="2"/>
  <c r="BH575" i="2"/>
  <c r="BG575" i="2"/>
  <c r="BF575" i="2"/>
  <c r="T575" i="2"/>
  <c r="R575" i="2"/>
  <c r="P575" i="2"/>
  <c r="BK575" i="2"/>
  <c r="J575" i="2"/>
  <c r="BE575" i="2"/>
  <c r="BI570" i="2"/>
  <c r="BH570" i="2"/>
  <c r="BG570" i="2"/>
  <c r="BF570" i="2"/>
  <c r="T570" i="2"/>
  <c r="R570" i="2"/>
  <c r="P570" i="2"/>
  <c r="BK570" i="2"/>
  <c r="J570" i="2"/>
  <c r="BE570" i="2" s="1"/>
  <c r="BI566" i="2"/>
  <c r="BH566" i="2"/>
  <c r="BG566" i="2"/>
  <c r="BF566" i="2"/>
  <c r="T566" i="2"/>
  <c r="R566" i="2"/>
  <c r="P566" i="2"/>
  <c r="BK566" i="2"/>
  <c r="J566" i="2"/>
  <c r="BE566" i="2"/>
  <c r="BI561" i="2"/>
  <c r="BH561" i="2"/>
  <c r="BG561" i="2"/>
  <c r="BF561" i="2"/>
  <c r="T561" i="2"/>
  <c r="R561" i="2"/>
  <c r="P561" i="2"/>
  <c r="BK561" i="2"/>
  <c r="J561" i="2"/>
  <c r="BE561" i="2" s="1"/>
  <c r="BI557" i="2"/>
  <c r="BH557" i="2"/>
  <c r="BG557" i="2"/>
  <c r="BF557" i="2"/>
  <c r="T557" i="2"/>
  <c r="R557" i="2"/>
  <c r="P557" i="2"/>
  <c r="BK557" i="2"/>
  <c r="J557" i="2"/>
  <c r="BE557" i="2"/>
  <c r="BI526" i="2"/>
  <c r="BH526" i="2"/>
  <c r="BG526" i="2"/>
  <c r="BF526" i="2"/>
  <c r="T526" i="2"/>
  <c r="T525" i="2" s="1"/>
  <c r="R526" i="2"/>
  <c r="R525" i="2"/>
  <c r="P526" i="2"/>
  <c r="P525" i="2" s="1"/>
  <c r="BK526" i="2"/>
  <c r="BK525" i="2"/>
  <c r="J525" i="2"/>
  <c r="J62" i="2" s="1"/>
  <c r="J526" i="2"/>
  <c r="BE526" i="2" s="1"/>
  <c r="BI522" i="2"/>
  <c r="BH522" i="2"/>
  <c r="BG522" i="2"/>
  <c r="BF522" i="2"/>
  <c r="T522" i="2"/>
  <c r="T521" i="2"/>
  <c r="R522" i="2"/>
  <c r="R521" i="2"/>
  <c r="P522" i="2"/>
  <c r="P521" i="2"/>
  <c r="BK522" i="2"/>
  <c r="BK521" i="2"/>
  <c r="J521" i="2"/>
  <c r="J61" i="2" s="1"/>
  <c r="J522" i="2"/>
  <c r="BE522" i="2" s="1"/>
  <c r="BI518" i="2"/>
  <c r="BH518" i="2"/>
  <c r="BG518" i="2"/>
  <c r="BF518" i="2"/>
  <c r="T518" i="2"/>
  <c r="R518" i="2"/>
  <c r="P518" i="2"/>
  <c r="BK518" i="2"/>
  <c r="J518" i="2"/>
  <c r="BE518" i="2"/>
  <c r="BI515" i="2"/>
  <c r="BH515" i="2"/>
  <c r="BG515" i="2"/>
  <c r="BF515" i="2"/>
  <c r="T515" i="2"/>
  <c r="R515" i="2"/>
  <c r="P515" i="2"/>
  <c r="BK515" i="2"/>
  <c r="J515" i="2"/>
  <c r="BE515" i="2"/>
  <c r="BI512" i="2"/>
  <c r="BH512" i="2"/>
  <c r="BG512" i="2"/>
  <c r="BF512" i="2"/>
  <c r="T512" i="2"/>
  <c r="R512" i="2"/>
  <c r="P512" i="2"/>
  <c r="BK512" i="2"/>
  <c r="J512" i="2"/>
  <c r="BE512" i="2"/>
  <c r="BI509" i="2"/>
  <c r="BH509" i="2"/>
  <c r="BG509" i="2"/>
  <c r="BF509" i="2"/>
  <c r="T509" i="2"/>
  <c r="R509" i="2"/>
  <c r="P509" i="2"/>
  <c r="BK509" i="2"/>
  <c r="J509" i="2"/>
  <c r="BE509" i="2"/>
  <c r="BI506" i="2"/>
  <c r="BH506" i="2"/>
  <c r="BG506" i="2"/>
  <c r="BF506" i="2"/>
  <c r="T506" i="2"/>
  <c r="R506" i="2"/>
  <c r="P506" i="2"/>
  <c r="BK506" i="2"/>
  <c r="J506" i="2"/>
  <c r="BE506" i="2"/>
  <c r="BI503" i="2"/>
  <c r="BH503" i="2"/>
  <c r="BG503" i="2"/>
  <c r="BF503" i="2"/>
  <c r="T503" i="2"/>
  <c r="R503" i="2"/>
  <c r="P503" i="2"/>
  <c r="BK503" i="2"/>
  <c r="J503" i="2"/>
  <c r="BE503" i="2"/>
  <c r="BI500" i="2"/>
  <c r="BH500" i="2"/>
  <c r="BG500" i="2"/>
  <c r="BF500" i="2"/>
  <c r="T500" i="2"/>
  <c r="R500" i="2"/>
  <c r="P500" i="2"/>
  <c r="BK500" i="2"/>
  <c r="J500" i="2"/>
  <c r="BE500" i="2"/>
  <c r="BI497" i="2"/>
  <c r="BH497" i="2"/>
  <c r="BG497" i="2"/>
  <c r="BF497" i="2"/>
  <c r="T497" i="2"/>
  <c r="R497" i="2"/>
  <c r="P497" i="2"/>
  <c r="BK497" i="2"/>
  <c r="J497" i="2"/>
  <c r="BE497" i="2"/>
  <c r="BI494" i="2"/>
  <c r="BH494" i="2"/>
  <c r="BG494" i="2"/>
  <c r="BF494" i="2"/>
  <c r="T494" i="2"/>
  <c r="R494" i="2"/>
  <c r="P494" i="2"/>
  <c r="BK494" i="2"/>
  <c r="J494" i="2"/>
  <c r="BE494" i="2"/>
  <c r="BI491" i="2"/>
  <c r="BH491" i="2"/>
  <c r="BG491" i="2"/>
  <c r="BF491" i="2"/>
  <c r="T491" i="2"/>
  <c r="R491" i="2"/>
  <c r="P491" i="2"/>
  <c r="BK491" i="2"/>
  <c r="J491" i="2"/>
  <c r="BE491" i="2"/>
  <c r="BI488" i="2"/>
  <c r="BH488" i="2"/>
  <c r="BG488" i="2"/>
  <c r="BF488" i="2"/>
  <c r="T488" i="2"/>
  <c r="R488" i="2"/>
  <c r="P488" i="2"/>
  <c r="BK488" i="2"/>
  <c r="J488" i="2"/>
  <c r="BE488" i="2"/>
  <c r="BI485" i="2"/>
  <c r="BH485" i="2"/>
  <c r="BG485" i="2"/>
  <c r="BF485" i="2"/>
  <c r="T485" i="2"/>
  <c r="R485" i="2"/>
  <c r="P485" i="2"/>
  <c r="BK485" i="2"/>
  <c r="J485" i="2"/>
  <c r="BE485" i="2"/>
  <c r="BI482" i="2"/>
  <c r="BH482" i="2"/>
  <c r="BG482" i="2"/>
  <c r="BF482" i="2"/>
  <c r="T482" i="2"/>
  <c r="R482" i="2"/>
  <c r="P482" i="2"/>
  <c r="BK482" i="2"/>
  <c r="J482" i="2"/>
  <c r="BE482" i="2"/>
  <c r="BI479" i="2"/>
  <c r="BH479" i="2"/>
  <c r="BG479" i="2"/>
  <c r="BF479" i="2"/>
  <c r="T479" i="2"/>
  <c r="R479" i="2"/>
  <c r="P479" i="2"/>
  <c r="BK479" i="2"/>
  <c r="J479" i="2"/>
  <c r="BE479" i="2"/>
  <c r="BI477" i="2"/>
  <c r="BH477" i="2"/>
  <c r="BG477" i="2"/>
  <c r="BF477" i="2"/>
  <c r="T477" i="2"/>
  <c r="R477" i="2"/>
  <c r="P477" i="2"/>
  <c r="BK477" i="2"/>
  <c r="J477" i="2"/>
  <c r="BE477" i="2"/>
  <c r="BI474" i="2"/>
  <c r="BH474" i="2"/>
  <c r="BG474" i="2"/>
  <c r="BF474" i="2"/>
  <c r="T474" i="2"/>
  <c r="R474" i="2"/>
  <c r="P474" i="2"/>
  <c r="BK474" i="2"/>
  <c r="J474" i="2"/>
  <c r="BE474" i="2"/>
  <c r="BI472" i="2"/>
  <c r="BH472" i="2"/>
  <c r="BG472" i="2"/>
  <c r="BF472" i="2"/>
  <c r="T472" i="2"/>
  <c r="R472" i="2"/>
  <c r="P472" i="2"/>
  <c r="BK472" i="2"/>
  <c r="J472" i="2"/>
  <c r="BE472" i="2"/>
  <c r="BI469" i="2"/>
  <c r="BH469" i="2"/>
  <c r="BG469" i="2"/>
  <c r="BF469" i="2"/>
  <c r="T469" i="2"/>
  <c r="R469" i="2"/>
  <c r="P469" i="2"/>
  <c r="BK469" i="2"/>
  <c r="J469" i="2"/>
  <c r="BE469" i="2"/>
  <c r="BI467" i="2"/>
  <c r="BH467" i="2"/>
  <c r="BG467" i="2"/>
  <c r="BF467" i="2"/>
  <c r="T467" i="2"/>
  <c r="R467" i="2"/>
  <c r="P467" i="2"/>
  <c r="BK467" i="2"/>
  <c r="J467" i="2"/>
  <c r="BE467" i="2"/>
  <c r="BI465" i="2"/>
  <c r="BH465" i="2"/>
  <c r="BG465" i="2"/>
  <c r="BF465" i="2"/>
  <c r="T465" i="2"/>
  <c r="R465" i="2"/>
  <c r="P465" i="2"/>
  <c r="BK465" i="2"/>
  <c r="J465" i="2"/>
  <c r="BE465" i="2"/>
  <c r="BI463" i="2"/>
  <c r="BH463" i="2"/>
  <c r="BG463" i="2"/>
  <c r="BF463" i="2"/>
  <c r="T463" i="2"/>
  <c r="R463" i="2"/>
  <c r="P463" i="2"/>
  <c r="BK463" i="2"/>
  <c r="J463" i="2"/>
  <c r="BE463" i="2"/>
  <c r="BI460" i="2"/>
  <c r="BH460" i="2"/>
  <c r="BG460" i="2"/>
  <c r="BF460" i="2"/>
  <c r="T460" i="2"/>
  <c r="R460" i="2"/>
  <c r="P460" i="2"/>
  <c r="BK460" i="2"/>
  <c r="J460" i="2"/>
  <c r="BE460" i="2"/>
  <c r="BI457" i="2"/>
  <c r="BH457" i="2"/>
  <c r="BG457" i="2"/>
  <c r="BF457" i="2"/>
  <c r="T457" i="2"/>
  <c r="R457" i="2"/>
  <c r="P457" i="2"/>
  <c r="BK457" i="2"/>
  <c r="J457" i="2"/>
  <c r="BE457" i="2"/>
  <c r="BI454" i="2"/>
  <c r="BH454" i="2"/>
  <c r="BG454" i="2"/>
  <c r="BF454" i="2"/>
  <c r="T454" i="2"/>
  <c r="R454" i="2"/>
  <c r="P454" i="2"/>
  <c r="BK454" i="2"/>
  <c r="J454" i="2"/>
  <c r="BE454" i="2"/>
  <c r="BI451" i="2"/>
  <c r="BH451" i="2"/>
  <c r="BG451" i="2"/>
  <c r="BF451" i="2"/>
  <c r="T451" i="2"/>
  <c r="R451" i="2"/>
  <c r="P451" i="2"/>
  <c r="BK451" i="2"/>
  <c r="J451" i="2"/>
  <c r="BE451" i="2"/>
  <c r="BI448" i="2"/>
  <c r="BH448" i="2"/>
  <c r="BG448" i="2"/>
  <c r="BF448" i="2"/>
  <c r="T448" i="2"/>
  <c r="R448" i="2"/>
  <c r="P448" i="2"/>
  <c r="BK448" i="2"/>
  <c r="J448" i="2"/>
  <c r="BE448" i="2"/>
  <c r="BI445" i="2"/>
  <c r="BH445" i="2"/>
  <c r="BG445" i="2"/>
  <c r="BF445" i="2"/>
  <c r="T445" i="2"/>
  <c r="R445" i="2"/>
  <c r="P445" i="2"/>
  <c r="BK445" i="2"/>
  <c r="J445" i="2"/>
  <c r="BE445" i="2"/>
  <c r="BI442" i="2"/>
  <c r="BH442" i="2"/>
  <c r="BG442" i="2"/>
  <c r="BF442" i="2"/>
  <c r="T442" i="2"/>
  <c r="R442" i="2"/>
  <c r="P442" i="2"/>
  <c r="BK442" i="2"/>
  <c r="J442" i="2"/>
  <c r="BE442" i="2"/>
  <c r="BI439" i="2"/>
  <c r="BH439" i="2"/>
  <c r="BG439" i="2"/>
  <c r="BF439" i="2"/>
  <c r="T439" i="2"/>
  <c r="R439" i="2"/>
  <c r="P439" i="2"/>
  <c r="BK439" i="2"/>
  <c r="J439" i="2"/>
  <c r="BE439" i="2"/>
  <c r="BI436" i="2"/>
  <c r="BH436" i="2"/>
  <c r="BG436" i="2"/>
  <c r="BF436" i="2"/>
  <c r="T436" i="2"/>
  <c r="R436" i="2"/>
  <c r="P436" i="2"/>
  <c r="BK436" i="2"/>
  <c r="J436" i="2"/>
  <c r="BE436" i="2"/>
  <c r="BI433" i="2"/>
  <c r="BH433" i="2"/>
  <c r="BG433" i="2"/>
  <c r="BF433" i="2"/>
  <c r="T433" i="2"/>
  <c r="R433" i="2"/>
  <c r="P433" i="2"/>
  <c r="BK433" i="2"/>
  <c r="J433" i="2"/>
  <c r="BE433" i="2"/>
  <c r="BI430" i="2"/>
  <c r="BH430" i="2"/>
  <c r="BG430" i="2"/>
  <c r="BF430" i="2"/>
  <c r="T430" i="2"/>
  <c r="R430" i="2"/>
  <c r="P430" i="2"/>
  <c r="BK430" i="2"/>
  <c r="J430" i="2"/>
  <c r="BE430" i="2"/>
  <c r="BI427" i="2"/>
  <c r="BH427" i="2"/>
  <c r="BG427" i="2"/>
  <c r="BF427" i="2"/>
  <c r="T427" i="2"/>
  <c r="R427" i="2"/>
  <c r="P427" i="2"/>
  <c r="BK427" i="2"/>
  <c r="J427" i="2"/>
  <c r="BE427" i="2"/>
  <c r="BI423" i="2"/>
  <c r="BH423" i="2"/>
  <c r="BG423" i="2"/>
  <c r="BF423" i="2"/>
  <c r="T423" i="2"/>
  <c r="R423" i="2"/>
  <c r="P423" i="2"/>
  <c r="BK423" i="2"/>
  <c r="J423" i="2"/>
  <c r="BE423" i="2"/>
  <c r="BI420" i="2"/>
  <c r="BH420" i="2"/>
  <c r="BG420" i="2"/>
  <c r="BF420" i="2"/>
  <c r="T420" i="2"/>
  <c r="R420" i="2"/>
  <c r="P420" i="2"/>
  <c r="BK420" i="2"/>
  <c r="J420" i="2"/>
  <c r="BE420" i="2"/>
  <c r="BI417" i="2"/>
  <c r="BH417" i="2"/>
  <c r="BG417" i="2"/>
  <c r="BF417" i="2"/>
  <c r="T417" i="2"/>
  <c r="R417" i="2"/>
  <c r="P417" i="2"/>
  <c r="BK417" i="2"/>
  <c r="J417" i="2"/>
  <c r="BE417" i="2"/>
  <c r="BI414" i="2"/>
  <c r="BH414" i="2"/>
  <c r="BG414" i="2"/>
  <c r="BF414" i="2"/>
  <c r="T414" i="2"/>
  <c r="R414" i="2"/>
  <c r="P414" i="2"/>
  <c r="BK414" i="2"/>
  <c r="J414" i="2"/>
  <c r="BE414" i="2"/>
  <c r="BI411" i="2"/>
  <c r="BH411" i="2"/>
  <c r="BG411" i="2"/>
  <c r="BF411" i="2"/>
  <c r="T411" i="2"/>
  <c r="R411" i="2"/>
  <c r="P411" i="2"/>
  <c r="BK411" i="2"/>
  <c r="J411" i="2"/>
  <c r="BE411" i="2"/>
  <c r="BI408" i="2"/>
  <c r="BH408" i="2"/>
  <c r="BG408" i="2"/>
  <c r="BF408" i="2"/>
  <c r="T408" i="2"/>
  <c r="R408" i="2"/>
  <c r="P408" i="2"/>
  <c r="BK408" i="2"/>
  <c r="J408" i="2"/>
  <c r="BE408" i="2"/>
  <c r="BI405" i="2"/>
  <c r="BH405" i="2"/>
  <c r="BG405" i="2"/>
  <c r="BF405" i="2"/>
  <c r="T405" i="2"/>
  <c r="R405" i="2"/>
  <c r="P405" i="2"/>
  <c r="BK405" i="2"/>
  <c r="J405" i="2"/>
  <c r="BE405" i="2"/>
  <c r="BI401" i="2"/>
  <c r="BH401" i="2"/>
  <c r="BG401" i="2"/>
  <c r="BF401" i="2"/>
  <c r="T401" i="2"/>
  <c r="R401" i="2"/>
  <c r="R393" i="2" s="1"/>
  <c r="P401" i="2"/>
  <c r="BK401" i="2"/>
  <c r="J401" i="2"/>
  <c r="BE401" i="2"/>
  <c r="BI397" i="2"/>
  <c r="BH397" i="2"/>
  <c r="BG397" i="2"/>
  <c r="BF397" i="2"/>
  <c r="T397" i="2"/>
  <c r="R397" i="2"/>
  <c r="P397" i="2"/>
  <c r="BK397" i="2"/>
  <c r="BK393" i="2" s="1"/>
  <c r="J393" i="2" s="1"/>
  <c r="J60" i="2" s="1"/>
  <c r="J397" i="2"/>
  <c r="BE397" i="2"/>
  <c r="BI394" i="2"/>
  <c r="BH394" i="2"/>
  <c r="BG394" i="2"/>
  <c r="BF394" i="2"/>
  <c r="T394" i="2"/>
  <c r="T393" i="2"/>
  <c r="R394" i="2"/>
  <c r="P394" i="2"/>
  <c r="P393" i="2"/>
  <c r="BK394" i="2"/>
  <c r="J394" i="2"/>
  <c r="BE394" i="2" s="1"/>
  <c r="BI390" i="2"/>
  <c r="BH390" i="2"/>
  <c r="BG390" i="2"/>
  <c r="BF390" i="2"/>
  <c r="T390" i="2"/>
  <c r="R390" i="2"/>
  <c r="P390" i="2"/>
  <c r="BK390" i="2"/>
  <c r="J390" i="2"/>
  <c r="BE390" i="2"/>
  <c r="BI386" i="2"/>
  <c r="BH386" i="2"/>
  <c r="BG386" i="2"/>
  <c r="BF386" i="2"/>
  <c r="T386" i="2"/>
  <c r="R386" i="2"/>
  <c r="P386" i="2"/>
  <c r="BK386" i="2"/>
  <c r="J386" i="2"/>
  <c r="BE386" i="2"/>
  <c r="BI355" i="2"/>
  <c r="BH355" i="2"/>
  <c r="BG355" i="2"/>
  <c r="BF355" i="2"/>
  <c r="T355" i="2"/>
  <c r="T354" i="2"/>
  <c r="R355" i="2"/>
  <c r="R354" i="2"/>
  <c r="P355" i="2"/>
  <c r="P354" i="2"/>
  <c r="BK355" i="2"/>
  <c r="BK354" i="2"/>
  <c r="J354" i="2" s="1"/>
  <c r="J59" i="2" s="1"/>
  <c r="J355" i="2"/>
  <c r="BE355" i="2" s="1"/>
  <c r="BI351" i="2"/>
  <c r="BH351" i="2"/>
  <c r="BG351" i="2"/>
  <c r="BF351" i="2"/>
  <c r="T351" i="2"/>
  <c r="R351" i="2"/>
  <c r="P351" i="2"/>
  <c r="BK351" i="2"/>
  <c r="J351" i="2"/>
  <c r="BE351" i="2" s="1"/>
  <c r="BI348" i="2"/>
  <c r="BH348" i="2"/>
  <c r="BG348" i="2"/>
  <c r="BF348" i="2"/>
  <c r="T348" i="2"/>
  <c r="R348" i="2"/>
  <c r="P348" i="2"/>
  <c r="BK348" i="2"/>
  <c r="J348" i="2"/>
  <c r="BE348" i="2"/>
  <c r="BI345" i="2"/>
  <c r="BH345" i="2"/>
  <c r="BG345" i="2"/>
  <c r="BF345" i="2"/>
  <c r="T345" i="2"/>
  <c r="R345" i="2"/>
  <c r="P345" i="2"/>
  <c r="BK345" i="2"/>
  <c r="J345" i="2"/>
  <c r="BE345" i="2" s="1"/>
  <c r="BI342" i="2"/>
  <c r="BH342" i="2"/>
  <c r="BG342" i="2"/>
  <c r="BF342" i="2"/>
  <c r="T342" i="2"/>
  <c r="R342" i="2"/>
  <c r="P342" i="2"/>
  <c r="BK342" i="2"/>
  <c r="J342" i="2"/>
  <c r="BE342" i="2"/>
  <c r="BI310" i="2"/>
  <c r="BH310" i="2"/>
  <c r="BG310" i="2"/>
  <c r="BF310" i="2"/>
  <c r="T310" i="2"/>
  <c r="R310" i="2"/>
  <c r="P310" i="2"/>
  <c r="BK310" i="2"/>
  <c r="J310" i="2"/>
  <c r="BE310" i="2" s="1"/>
  <c r="BI305" i="2"/>
  <c r="BH305" i="2"/>
  <c r="BG305" i="2"/>
  <c r="BF305" i="2"/>
  <c r="T305" i="2"/>
  <c r="R305" i="2"/>
  <c r="P305" i="2"/>
  <c r="BK305" i="2"/>
  <c r="J305" i="2"/>
  <c r="BE305" i="2"/>
  <c r="BI302" i="2"/>
  <c r="BH302" i="2"/>
  <c r="BG302" i="2"/>
  <c r="BF302" i="2"/>
  <c r="T302" i="2"/>
  <c r="R302" i="2"/>
  <c r="P302" i="2"/>
  <c r="BK302" i="2"/>
  <c r="J302" i="2"/>
  <c r="BE302" i="2" s="1"/>
  <c r="BI291" i="2"/>
  <c r="BH291" i="2"/>
  <c r="BG291" i="2"/>
  <c r="BF291" i="2"/>
  <c r="T291" i="2"/>
  <c r="R291" i="2"/>
  <c r="P291" i="2"/>
  <c r="BK291" i="2"/>
  <c r="J291" i="2"/>
  <c r="BE291" i="2"/>
  <c r="BI287" i="2"/>
  <c r="BH287" i="2"/>
  <c r="BG287" i="2"/>
  <c r="BF287" i="2"/>
  <c r="T287" i="2"/>
  <c r="R287" i="2"/>
  <c r="P287" i="2"/>
  <c r="BK287" i="2"/>
  <c r="J287" i="2"/>
  <c r="BE287" i="2" s="1"/>
  <c r="BI281" i="2"/>
  <c r="BH281" i="2"/>
  <c r="BG281" i="2"/>
  <c r="BF281" i="2"/>
  <c r="T281" i="2"/>
  <c r="R281" i="2"/>
  <c r="P281" i="2"/>
  <c r="BK281" i="2"/>
  <c r="J281" i="2"/>
  <c r="BE281" i="2"/>
  <c r="BI276" i="2"/>
  <c r="BH276" i="2"/>
  <c r="BG276" i="2"/>
  <c r="BF276" i="2"/>
  <c r="T276" i="2"/>
  <c r="R276" i="2"/>
  <c r="P276" i="2"/>
  <c r="BK276" i="2"/>
  <c r="J276" i="2"/>
  <c r="BE276" i="2" s="1"/>
  <c r="BI271" i="2"/>
  <c r="BH271" i="2"/>
  <c r="BG271" i="2"/>
  <c r="BF271" i="2"/>
  <c r="T271" i="2"/>
  <c r="R271" i="2"/>
  <c r="P271" i="2"/>
  <c r="BK271" i="2"/>
  <c r="J271" i="2"/>
  <c r="BE271" i="2"/>
  <c r="BI263" i="2"/>
  <c r="BH263" i="2"/>
  <c r="BG263" i="2"/>
  <c r="BF263" i="2"/>
  <c r="T263" i="2"/>
  <c r="R263" i="2"/>
  <c r="P263" i="2"/>
  <c r="BK263" i="2"/>
  <c r="J263" i="2"/>
  <c r="BE263" i="2" s="1"/>
  <c r="BI255" i="2"/>
  <c r="BH255" i="2"/>
  <c r="BG255" i="2"/>
  <c r="BF255" i="2"/>
  <c r="T255" i="2"/>
  <c r="R255" i="2"/>
  <c r="P255" i="2"/>
  <c r="BK255" i="2"/>
  <c r="J255" i="2"/>
  <c r="BE255" i="2"/>
  <c r="BI249" i="2"/>
  <c r="BH249" i="2"/>
  <c r="BG249" i="2"/>
  <c r="BF249" i="2"/>
  <c r="T249" i="2"/>
  <c r="R249" i="2"/>
  <c r="P249" i="2"/>
  <c r="BK249" i="2"/>
  <c r="J249" i="2"/>
  <c r="BE249" i="2" s="1"/>
  <c r="BI247" i="2"/>
  <c r="BH247" i="2"/>
  <c r="BG247" i="2"/>
  <c r="BF247" i="2"/>
  <c r="T247" i="2"/>
  <c r="R247" i="2"/>
  <c r="P247" i="2"/>
  <c r="BK247" i="2"/>
  <c r="J247" i="2"/>
  <c r="BE247" i="2"/>
  <c r="BI220" i="2"/>
  <c r="BH220" i="2"/>
  <c r="BG220" i="2"/>
  <c r="BF220" i="2"/>
  <c r="T220" i="2"/>
  <c r="R220" i="2"/>
  <c r="P220" i="2"/>
  <c r="BK220" i="2"/>
  <c r="J220" i="2"/>
  <c r="BE220" i="2" s="1"/>
  <c r="BI218" i="2"/>
  <c r="BH218" i="2"/>
  <c r="BG218" i="2"/>
  <c r="BF218" i="2"/>
  <c r="T218" i="2"/>
  <c r="R218" i="2"/>
  <c r="P218" i="2"/>
  <c r="BK218" i="2"/>
  <c r="J218" i="2"/>
  <c r="BE218" i="2"/>
  <c r="BI191" i="2"/>
  <c r="BH191" i="2"/>
  <c r="BG191" i="2"/>
  <c r="BF191" i="2"/>
  <c r="T191" i="2"/>
  <c r="R191" i="2"/>
  <c r="P191" i="2"/>
  <c r="BK191" i="2"/>
  <c r="J191" i="2"/>
  <c r="BE191" i="2" s="1"/>
  <c r="BI189" i="2"/>
  <c r="BH189" i="2"/>
  <c r="BG189" i="2"/>
  <c r="BF189" i="2"/>
  <c r="T189" i="2"/>
  <c r="R189" i="2"/>
  <c r="P189" i="2"/>
  <c r="BK189" i="2"/>
  <c r="J189" i="2"/>
  <c r="BE189" i="2"/>
  <c r="BI182" i="2"/>
  <c r="BH182" i="2"/>
  <c r="BG182" i="2"/>
  <c r="BF182" i="2"/>
  <c r="T182" i="2"/>
  <c r="R182" i="2"/>
  <c r="P182" i="2"/>
  <c r="BK182" i="2"/>
  <c r="J182" i="2"/>
  <c r="BE182" i="2" s="1"/>
  <c r="BI177" i="2"/>
  <c r="BH177" i="2"/>
  <c r="BG177" i="2"/>
  <c r="BF177" i="2"/>
  <c r="T177" i="2"/>
  <c r="R177" i="2"/>
  <c r="P177" i="2"/>
  <c r="BK177" i="2"/>
  <c r="J177" i="2"/>
  <c r="BE177" i="2"/>
  <c r="BI155" i="2"/>
  <c r="BH155" i="2"/>
  <c r="BG155" i="2"/>
  <c r="BF155" i="2"/>
  <c r="T155" i="2"/>
  <c r="R155" i="2"/>
  <c r="P155" i="2"/>
  <c r="BK155" i="2"/>
  <c r="J155" i="2"/>
  <c r="BE155" i="2" s="1"/>
  <c r="BI150" i="2"/>
  <c r="BH150" i="2"/>
  <c r="BG150" i="2"/>
  <c r="BF150" i="2"/>
  <c r="T150" i="2"/>
  <c r="R150" i="2"/>
  <c r="P150" i="2"/>
  <c r="BK150" i="2"/>
  <c r="J150" i="2"/>
  <c r="BE150" i="2"/>
  <c r="BI107" i="2"/>
  <c r="BH107" i="2"/>
  <c r="BG107" i="2"/>
  <c r="BF107" i="2"/>
  <c r="T107" i="2"/>
  <c r="R107" i="2"/>
  <c r="P107" i="2"/>
  <c r="BK107" i="2"/>
  <c r="J107" i="2"/>
  <c r="BE107" i="2" s="1"/>
  <c r="BI103" i="2"/>
  <c r="BH103" i="2"/>
  <c r="BG103" i="2"/>
  <c r="BF103" i="2"/>
  <c r="T103" i="2"/>
  <c r="R103" i="2"/>
  <c r="P103" i="2"/>
  <c r="BK103" i="2"/>
  <c r="J103" i="2"/>
  <c r="BE103" i="2"/>
  <c r="BI99" i="2"/>
  <c r="BH99" i="2"/>
  <c r="BG99" i="2"/>
  <c r="BF99" i="2"/>
  <c r="T99" i="2"/>
  <c r="R99" i="2"/>
  <c r="P99" i="2"/>
  <c r="BK99" i="2"/>
  <c r="J99" i="2"/>
  <c r="BE99" i="2" s="1"/>
  <c r="BI96" i="2"/>
  <c r="BH96" i="2"/>
  <c r="BG96" i="2"/>
  <c r="BF96" i="2"/>
  <c r="T96" i="2"/>
  <c r="R96" i="2"/>
  <c r="P96" i="2"/>
  <c r="BK96" i="2"/>
  <c r="J96" i="2"/>
  <c r="BE96" i="2"/>
  <c r="BI91" i="2"/>
  <c r="F34" i="2" s="1"/>
  <c r="BD52" i="1" s="1"/>
  <c r="BH91" i="2"/>
  <c r="BG91" i="2"/>
  <c r="BF91" i="2"/>
  <c r="J31" i="2" s="1"/>
  <c r="AW52" i="1" s="1"/>
  <c r="T91" i="2"/>
  <c r="T85" i="2" s="1"/>
  <c r="T84" i="2" s="1"/>
  <c r="T83" i="2" s="1"/>
  <c r="R91" i="2"/>
  <c r="P91" i="2"/>
  <c r="BK91" i="2"/>
  <c r="J91" i="2"/>
  <c r="BE91" i="2" s="1"/>
  <c r="BI86" i="2"/>
  <c r="BH86" i="2"/>
  <c r="BG86" i="2"/>
  <c r="F32" i="2"/>
  <c r="BB52" i="1" s="1"/>
  <c r="BF86" i="2"/>
  <c r="T86" i="2"/>
  <c r="R86" i="2"/>
  <c r="R85" i="2" s="1"/>
  <c r="R84" i="2" s="1"/>
  <c r="R83" i="2" s="1"/>
  <c r="P86" i="2"/>
  <c r="P85" i="2"/>
  <c r="BK86" i="2"/>
  <c r="BK85" i="2" s="1"/>
  <c r="J85" i="2"/>
  <c r="J58" i="2" s="1"/>
  <c r="J86" i="2"/>
  <c r="BE86" i="2"/>
  <c r="F30" i="2" s="1"/>
  <c r="AZ52" i="1" s="1"/>
  <c r="J79" i="2"/>
  <c r="F79" i="2"/>
  <c r="F77" i="2"/>
  <c r="E75" i="2"/>
  <c r="J51" i="2"/>
  <c r="F51" i="2"/>
  <c r="F49" i="2"/>
  <c r="E47" i="2"/>
  <c r="J18" i="2"/>
  <c r="E18" i="2"/>
  <c r="F80" i="2" s="1"/>
  <c r="F52" i="2"/>
  <c r="J17" i="2"/>
  <c r="J12" i="2"/>
  <c r="J77" i="2" s="1"/>
  <c r="J49" i="2"/>
  <c r="E7" i="2"/>
  <c r="E45" i="2" s="1"/>
  <c r="E73" i="2"/>
  <c r="AS51" i="1"/>
  <c r="L47" i="1"/>
  <c r="AM46" i="1"/>
  <c r="L46" i="1"/>
  <c r="AM44" i="1"/>
  <c r="L44" i="1"/>
  <c r="L42" i="1"/>
  <c r="L41" i="1"/>
  <c r="J30" i="2" l="1"/>
  <c r="AV52" i="1" s="1"/>
  <c r="AT52" i="1" s="1"/>
  <c r="T84" i="3"/>
  <c r="T83" i="3" s="1"/>
  <c r="AX51" i="1"/>
  <c r="W28" i="1"/>
  <c r="BK84" i="2"/>
  <c r="AT54" i="1"/>
  <c r="P84" i="2"/>
  <c r="P83" i="2" s="1"/>
  <c r="AU52" i="1" s="1"/>
  <c r="AU51" i="1" s="1"/>
  <c r="F30" i="3"/>
  <c r="AZ53" i="1" s="1"/>
  <c r="AZ51" i="1" s="1"/>
  <c r="BK84" i="4"/>
  <c r="E45" i="3"/>
  <c r="F34" i="3"/>
  <c r="BD53" i="1" s="1"/>
  <c r="BD51" i="1" s="1"/>
  <c r="W30" i="1" s="1"/>
  <c r="R200" i="3"/>
  <c r="J31" i="4"/>
  <c r="AW54" i="1" s="1"/>
  <c r="F31" i="2"/>
  <c r="BA52" i="1" s="1"/>
  <c r="BA51" i="1" s="1"/>
  <c r="F33" i="2"/>
  <c r="BC52" i="1" s="1"/>
  <c r="BC51" i="1" s="1"/>
  <c r="J30" i="3"/>
  <c r="AV53" i="1" s="1"/>
  <c r="AT53" i="1" s="1"/>
  <c r="BK188" i="3"/>
  <c r="J188" i="3" s="1"/>
  <c r="J59" i="3" s="1"/>
  <c r="BK200" i="3"/>
  <c r="J200" i="3" s="1"/>
  <c r="J60" i="3" s="1"/>
  <c r="T245" i="3"/>
  <c r="R262" i="3"/>
  <c r="R84" i="3" s="1"/>
  <c r="R83" i="3" s="1"/>
  <c r="W26" i="1" l="1"/>
  <c r="AV51" i="1"/>
  <c r="W29" i="1"/>
  <c r="AY51" i="1"/>
  <c r="W27" i="1"/>
  <c r="AW51" i="1"/>
  <c r="AK27" i="1" s="1"/>
  <c r="BK84" i="3"/>
  <c r="J84" i="4"/>
  <c r="J57" i="4" s="1"/>
  <c r="BK83" i="4"/>
  <c r="J83" i="4" s="1"/>
  <c r="BK83" i="2"/>
  <c r="J83" i="2" s="1"/>
  <c r="J84" i="2"/>
  <c r="J57" i="2" s="1"/>
  <c r="J84" i="3" l="1"/>
  <c r="J57" i="3" s="1"/>
  <c r="BK83" i="3"/>
  <c r="J83" i="3" s="1"/>
  <c r="J27" i="2"/>
  <c r="J56" i="2"/>
  <c r="AK26" i="1"/>
  <c r="AT51" i="1"/>
  <c r="J56" i="4"/>
  <c r="J27" i="4"/>
  <c r="AG54" i="1" l="1"/>
  <c r="AN54" i="1" s="1"/>
  <c r="J36" i="4"/>
  <c r="AG52" i="1"/>
  <c r="J36" i="2"/>
  <c r="J27" i="3"/>
  <c r="J56" i="3"/>
  <c r="AN52" i="1" l="1"/>
  <c r="J36" i="3"/>
  <c r="AG53" i="1"/>
  <c r="AN53" i="1" s="1"/>
  <c r="AG51" i="1" l="1"/>
  <c r="AN51" i="1" l="1"/>
  <c r="AK23" i="1"/>
  <c r="AK32" i="1" s="1"/>
</calcChain>
</file>

<file path=xl/sharedStrings.xml><?xml version="1.0" encoding="utf-8"?>
<sst xmlns="http://schemas.openxmlformats.org/spreadsheetml/2006/main" count="8184" uniqueCount="1062">
  <si>
    <t>Export VZ</t>
  </si>
  <si>
    <t>List obsahuje:</t>
  </si>
  <si>
    <t>1) Rekapitulace stavby</t>
  </si>
  <si>
    <t>2) Rekapitulace objektů stavby a soupisů prací</t>
  </si>
  <si>
    <t>3.0</t>
  </si>
  <si>
    <t/>
  </si>
  <si>
    <t>False</t>
  </si>
  <si>
    <t>{cd34295c-6d21-4e74-8704-b9eb8ff174d9}</t>
  </si>
  <si>
    <t>&gt;&gt;  skryté sloupce  &lt;&lt;</t>
  </si>
  <si>
    <t>0,01</t>
  </si>
  <si>
    <t>21</t>
  </si>
  <si>
    <t>15</t>
  </si>
  <si>
    <t>REKAPITULACE STAVBY</t>
  </si>
  <si>
    <t>v ---  níže se nacházejí doplnkové a pomocné údaje k sestavám  --- v</t>
  </si>
  <si>
    <t>Návod na vyplnění</t>
  </si>
  <si>
    <t>0,001</t>
  </si>
  <si>
    <t>Kód:</t>
  </si>
  <si>
    <t>TAVOD168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</si>
  <si>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</si>
  <si>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</si>
  <si>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Nový Bor, Pihel - prodloužení vodovodu</t>
  </si>
  <si>
    <t>0,1</t>
  </si>
  <si>
    <t>KSO:</t>
  </si>
  <si>
    <t>CC-CZ:</t>
  </si>
  <si>
    <t>1</t>
  </si>
  <si>
    <t>Místo:</t>
  </si>
  <si>
    <t>Nový Bor, Pihel</t>
  </si>
  <si>
    <t>Datum:</t>
  </si>
  <si>
    <t>13. 6. 2018</t>
  </si>
  <si>
    <t>10</t>
  </si>
  <si>
    <t>100</t>
  </si>
  <si>
    <t>Zadavatel:</t>
  </si>
  <si>
    <t>IČ:</t>
  </si>
  <si>
    <t>Město Nový Bor</t>
  </si>
  <si>
    <t>DIČ:</t>
  </si>
  <si>
    <t>Uchazeč:</t>
  </si>
  <si>
    <t>Vyplň údaj</t>
  </si>
  <si>
    <t>Projektant:</t>
  </si>
  <si>
    <t>Vodohospodářské projekty s.r.o.</t>
  </si>
  <si>
    <t>True</t>
  </si>
  <si>
    <t>Poznámka:</t>
  </si>
  <si>
    <t>Soupis prací je sestaven za využití položek Cenové soustavy ÚRS. Cenové a technické podmínky položek Cenové soustavy ÚRS, které nejsou uvedeny v soupisu prací (tzv.úvodní části katalogů), jsou neomezeně dálkově k dispozici na www.cs-urs.cz. Položky, které nemají ve sloupci "Cenová soustava" uveden žádný údaj, nepochází z Cenové soustavy ÚRS.</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</si>
  <si>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</si>
  <si>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</si>
  <si>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</si>
  <si>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</si>
  <si>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</si>
  <si>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</si>
  <si>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</si>
  <si>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</si>
  <si>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</si>
  <si>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</si>
  <si>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</si>
  <si>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</si>
  <si>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</si>
  <si>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</si>
  <si>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</si>
  <si>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</si>
  <si>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</si>
  <si>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</si>
  <si>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</si>
  <si>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</si>
  <si>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</si>
  <si>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</si>
  <si>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</si>
  <si>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</si>
  <si>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</si>
  <si>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</si>
  <si>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</si>
  <si>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</si>
  <si>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</si>
  <si>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</si>
  <si>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</si>
  <si>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</si>
  <si>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</si>
  <si>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</si>
  <si>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</si>
  <si>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</si>
  <si>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</si>
  <si>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</si>
  <si>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</si>
  <si>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IO 01</t>
  </si>
  <si>
    <t>Vodovodní řad</t>
  </si>
  <si>
    <t>ING</t>
  </si>
  <si>
    <t>{8033354b-60cb-4f0a-9e35-25ca615c9713}</t>
  </si>
  <si>
    <t>827 19</t>
  </si>
  <si>
    <t>2</t>
  </si>
  <si>
    <t>IO 02</t>
  </si>
  <si>
    <t>Vodovodní přípojky</t>
  </si>
  <si>
    <t>{3d75cb87-5b2e-4069-9471-05ede18ff310}</t>
  </si>
  <si>
    <t>VON</t>
  </si>
  <si>
    <t>Vedlejší a ostatní náklady</t>
  </si>
  <si>
    <t>{9f79796f-4a41-4c0a-bd15-cc69de1cc644}</t>
  </si>
  <si>
    <t>1) Krycí list soupisu</t>
  </si>
  <si>
    <t>2) Rekapitulace</t>
  </si>
  <si>
    <t>3) Soupis prací</t>
  </si>
  <si>
    <t>Zpět na list:</t>
  </si>
  <si>
    <t>Rekapitulace stavby</t>
  </si>
  <si>
    <t>KRYCÍ LIST SOUPISU</t>
  </si>
  <si>
    <t>Objekt:</t>
  </si>
  <si>
    <t>IO 01 - Vodovodní řad</t>
  </si>
  <si>
    <t>2222</t>
  </si>
  <si>
    <t>REKAPITULACE ČLENĚNÍ SOUPISU PRACÍ</t>
  </si>
  <si>
    <t>Kód dílu - Popis</t>
  </si>
  <si>
    <t>Cena celkem [CZK]</t>
  </si>
  <si>
    <t>Náklady soupisu celkem</t>
  </si>
  <si>
    <t>-1</t>
  </si>
  <si>
    <t>HSV - Práce a dodávky HSV</t>
  </si>
  <si>
    <t xml:space="preserve">    1 - Zemní práce</t>
  </si>
  <si>
    <t xml:space="preserve">    4 - Vodorovné konstrukce</t>
  </si>
  <si>
    <t xml:space="preserve">    8 - Trubní vedení</t>
  </si>
  <si>
    <t xml:space="preserve">    99 - Přesun hmot</t>
  </si>
  <si>
    <t xml:space="preserve">    K - Komunikace</t>
  </si>
  <si>
    <t xml:space="preserve">    KB - Komunikace - bourání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</si>
  <si>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</si>
  <si>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</si>
  <si>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</si>
  <si>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</si>
  <si>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</si>
  <si>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</si>
  <si>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</si>
  <si>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</si>
  <si>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</si>
  <si>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</si>
  <si>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</si>
  <si>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</si>
  <si>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</si>
  <si>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</si>
  <si>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</si>
  <si>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</si>
  <si>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</si>
  <si>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</si>
  <si>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</si>
  <si>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115101201</t>
  </si>
  <si>
    <t>Čerpání vody na dopravní výšku do 10 m průměrný přítok do 500 l/min</t>
  </si>
  <si>
    <t>hod</t>
  </si>
  <si>
    <t>CS ÚRS 2018 01</t>
  </si>
  <si>
    <t>4</t>
  </si>
  <si>
    <t>1347493538</t>
  </si>
  <si>
    <t>PP</t>
  </si>
  <si>
    <t>Čerpání vody na dopravní výšku do 10 m s uvažovaným průměrným přítokem do 500 l/min</t>
  </si>
  <si>
    <t>PSC</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</si>
  <si>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</si>
  <si>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VV</t>
  </si>
  <si>
    <t>(bude upřesněno dle skutečnosti s měřením motohodin)</t>
  </si>
  <si>
    <t>20*8</t>
  </si>
  <si>
    <t>115101301</t>
  </si>
  <si>
    <t>Pohotovost čerpací soupravy pro dopravní výšku do 10 m přítok do 500 l/min</t>
  </si>
  <si>
    <t>den</t>
  </si>
  <si>
    <t>351465940</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</si>
  <si>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</si>
  <si>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</si>
  <si>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20</t>
  </si>
  <si>
    <t>3</t>
  </si>
  <si>
    <t>119001421</t>
  </si>
  <si>
    <t>Dočasné zajištění kabelů a kabelových tratí ze 3 volně ložených kabelů</t>
  </si>
  <si>
    <t>m</t>
  </si>
  <si>
    <t>-125043948</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</si>
  <si>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</si>
  <si>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</si>
  <si>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120001101</t>
  </si>
  <si>
    <t>Příplatek za ztížení odkopávky nebo prokkopávky v blízkosti inženýrských sítí</t>
  </si>
  <si>
    <t>m3</t>
  </si>
  <si>
    <t>-1582514378</t>
  </si>
  <si>
    <t>Příplatek k cenám vykopávek za ztížení vykopávky  v blízkosti inženýrských sítí nebo výbušnin v horninách jakékoliv třídy</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</si>
  <si>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</si>
  <si>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6,00*1,60*1,50</t>
  </si>
  <si>
    <t>5</t>
  </si>
  <si>
    <t>121101101</t>
  </si>
  <si>
    <t>Sejmutí ornice s přemístěním na vzdálenost do 50 m</t>
  </si>
  <si>
    <t>-1704746285</t>
  </si>
  <si>
    <t>Sejmutí ornice nebo lesní půdy  s vodorovným přemístěním na hromady v místě upotřebení nebo na dočasné či trvalé skládky se složením, na vzdálenost do 50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</si>
  <si>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</si>
  <si>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135,00*0,20</t>
  </si>
  <si>
    <t>6</t>
  </si>
  <si>
    <t>131201201</t>
  </si>
  <si>
    <t>Hloubení jam zapažených v hornině tř. 3 objemu do 100 m3</t>
  </si>
  <si>
    <t>-1382861531</t>
  </si>
  <si>
    <t>Hloubení zapažených jam a zářezů  s urovnáním dna do předepsaného profilu a spádu v hornině tř. 3 do 100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</si>
  <si>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</si>
  <si>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hor.3 - 50%</t>
  </si>
  <si>
    <t>zatahovací jáma</t>
  </si>
  <si>
    <t>(1,50*1,50+3,00*1,00)*2,00</t>
  </si>
  <si>
    <t>"místní komunikace asf." -(1,50*1,50+3,00*1,00)*0,47</t>
  </si>
  <si>
    <t>strojní jámy</t>
  </si>
  <si>
    <t>3,00*1,50*1,80*2</t>
  </si>
  <si>
    <t>"místní komunikace asf." -3,00*1,50*2*0,47</t>
  </si>
  <si>
    <t>sonda</t>
  </si>
  <si>
    <t>1,50*1,50*1,65</t>
  </si>
  <si>
    <t>"místní komunikace asf." -1,50*1,50*0,47</t>
  </si>
  <si>
    <t>1,50*1,50*1,75</t>
  </si>
  <si>
    <t>"místní komunikace asf." -0,75*1,50*0,47</t>
  </si>
  <si>
    <t>"ornice" -0,75*1,50*0,20</t>
  </si>
  <si>
    <t>1,50*1,50*1,80</t>
  </si>
  <si>
    <t>montážní jáma DP</t>
  </si>
  <si>
    <t>strojní jáma</t>
  </si>
  <si>
    <t>3,00*1,50*1,80</t>
  </si>
  <si>
    <t>"místní komunikace asf." -3,00*1,50*0,47</t>
  </si>
  <si>
    <t>1,50*1,50*2,10</t>
  </si>
  <si>
    <t>3,00*1,00*1,90*2</t>
  </si>
  <si>
    <t>"místní komunikace asf." -(1,50*1,50+3,00*1,00*2)*0,47</t>
  </si>
  <si>
    <t>Mezisoučet</t>
  </si>
  <si>
    <t>"odp.ostatních hornin" -62,33*0,50</t>
  </si>
  <si>
    <t>Součet</t>
  </si>
  <si>
    <t>7</t>
  </si>
  <si>
    <t>131301201</t>
  </si>
  <si>
    <t>Hloubení jam zapažených v hornině tř. 4 objemu do 100 m3</t>
  </si>
  <si>
    <t>-1113092457</t>
  </si>
  <si>
    <t>Hloubení zapažených jam a zářezů  s urovnáním dna do předepsaného profilu a spádu v hornině tř. 4 do 100 m3</t>
  </si>
  <si>
    <t>hor.4 - 50%</t>
  </si>
  <si>
    <t>62,33*0,50</t>
  </si>
  <si>
    <t>8</t>
  </si>
  <si>
    <t>132201201</t>
  </si>
  <si>
    <t>Hloubení rýh š do 2000 mm v hornině tř. 3 objemu do 100 m3</t>
  </si>
  <si>
    <t>1535290390</t>
  </si>
  <si>
    <t>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</si>
  <si>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</si>
  <si>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6,00*1,00*1,70</t>
  </si>
  <si>
    <t>"místní komunikace asf." -3,00*1,00*0,47</t>
  </si>
  <si>
    <t>"ornice" -3,00*1,00*0,20</t>
  </si>
  <si>
    <t>53,80*1,00*1,65</t>
  </si>
  <si>
    <t>"místní komunikace asf." -10,00*1,00*0,47</t>
  </si>
  <si>
    <t>"ornice" -43,80*1,00*0,20</t>
  </si>
  <si>
    <t>1,00*1,00*1,65</t>
  </si>
  <si>
    <t>"místní komunikace asf." -1,00*1,00*0,47</t>
  </si>
  <si>
    <t>"drenáž" 60,00*0,25*0,25</t>
  </si>
  <si>
    <t>přípojky</t>
  </si>
  <si>
    <t>31,00*1,00*1,45</t>
  </si>
  <si>
    <t>"místní komunikace asf." -10,50*1,00*0,47</t>
  </si>
  <si>
    <t>"místní komunikace asf.+panel" -7,00*1,00*0,47</t>
  </si>
  <si>
    <t>"chodník dlažba" -7,00*1,00*0,30</t>
  </si>
  <si>
    <t>"ornice" -6,50*1,00*0,20</t>
  </si>
  <si>
    <t>"odp.ostatních hornin" -121,755*0,50</t>
  </si>
  <si>
    <t>9</t>
  </si>
  <si>
    <t>132301201</t>
  </si>
  <si>
    <t>Hloubení rýh š do 2000 mm v hornině tř. 4 objemu do 100 m3</t>
  </si>
  <si>
    <t>-1276785989</t>
  </si>
  <si>
    <t>Hloubení zapažených i nezapažených rýh šířky přes 600 do 2 000 mm  s urovnáním dna do předepsaného profilu a spádu v hornině tř. 4 do 100 m3</t>
  </si>
  <si>
    <t>121,755*0,50</t>
  </si>
  <si>
    <t>151101101</t>
  </si>
  <si>
    <t>Zřízení příložného pažení a rozepření stěn rýh hl do 2 m</t>
  </si>
  <si>
    <t>m2</t>
  </si>
  <si>
    <t>319327316</t>
  </si>
  <si>
    <t>Zřízení pažení a rozepření stěn rýh pro podzemní vedení pro všechny šířky rýhy  příložné pro jakoukoliv mezerovitost, hloubky do 2 m</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</si>
  <si>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</si>
  <si>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6,00*2*1,70</t>
  </si>
  <si>
    <t>53,80*2*1,65</t>
  </si>
  <si>
    <t>1,00*2*1,65</t>
  </si>
  <si>
    <t>11</t>
  </si>
  <si>
    <t>151101111</t>
  </si>
  <si>
    <t>Odstranění příložného pažení a rozepření stěn rýh hl do 2 m</t>
  </si>
  <si>
    <t>-1861270040</t>
  </si>
  <si>
    <t>Odstranění pažení a rozepření stěn rýh pro podzemní vedení  s uložením materiálu na vzdálenost do 3 m od kraje výkopu příložné, hloubky do 2 m</t>
  </si>
  <si>
    <t>12</t>
  </si>
  <si>
    <t>151101201</t>
  </si>
  <si>
    <t>Zřízení příložného pažení stěn výkopu hl do 4 m</t>
  </si>
  <si>
    <t>-1033203046</t>
  </si>
  <si>
    <t>Zřízení pažení stěn výkopu bez rozepření nebo vzepření  příložné, hloubky do 4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</si>
  <si>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</si>
  <si>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(1,50*4+(3,00+1,00)*2)*2,00</t>
  </si>
  <si>
    <t>(3,00+1,50)*2*1,80*2</t>
  </si>
  <si>
    <t>1,50*4*1,65</t>
  </si>
  <si>
    <t>1,50*4*1,75</t>
  </si>
  <si>
    <t>1,50*4*1,80</t>
  </si>
  <si>
    <t>(3,00+1,50)*2*1,80</t>
  </si>
  <si>
    <t>1,50*4*2,10</t>
  </si>
  <si>
    <t>(3,00+1,00)*2*1,90*2</t>
  </si>
  <si>
    <t>13</t>
  </si>
  <si>
    <t>151101211</t>
  </si>
  <si>
    <t>Odstranění příložného pažení stěn hl do 4 m</t>
  </si>
  <si>
    <t>1010185751</t>
  </si>
  <si>
    <t>Odstranění pažení stěn výkopu  s uložením pažin na vzdálenost do 3 m od okraje výkopu příložné, hloubky do 4 m</t>
  </si>
  <si>
    <t>14</t>
  </si>
  <si>
    <t>151101301</t>
  </si>
  <si>
    <t>Zřízení rozepření stěn při pažení příložném hl do 4 m</t>
  </si>
  <si>
    <t>854253726</t>
  </si>
  <si>
    <t>Zřízení rozepření zapažených stěn výkopů  s potřebným přepažováním při roubení příložném, hloubky do 4 m</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</si>
  <si>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</si>
  <si>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151101311</t>
  </si>
  <si>
    <t>Odstranění rozepření stěn při pažení příložném hl do 4 m</t>
  </si>
  <si>
    <t>-963451623</t>
  </si>
  <si>
    <t>Odstranění rozepření stěn výkopů  s uložením materiálu na vzdálenost do 3 m od okraje výkopu roubení příložného, hloubky do 4 m</t>
  </si>
  <si>
    <t>16</t>
  </si>
  <si>
    <t>161101101</t>
  </si>
  <si>
    <t>Svislé přemístění výkopku z horniny tř. 1 až 4 hl výkopu do 2,5 m</t>
  </si>
  <si>
    <t>1806494038</t>
  </si>
  <si>
    <t>Svislé přemístění výkopku  bez naložení do dopravní nádoby avšak s vyprázdněním dopravní nádoby na hromadu nebo do dopravního prostředku z horniny tř. 1 až 4, při hloubce výkopu přes 1 do 2,5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</si>
  <si>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</si>
  <si>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"jámy" 31,165+31,165</t>
  </si>
  <si>
    <t>"rýhy" 60,877+60,878</t>
  </si>
  <si>
    <t>17</t>
  </si>
  <si>
    <t>162301102</t>
  </si>
  <si>
    <t>Vodorovné přemístění do 1000 m výkopku/sypaniny z horniny tř. 1 až 4</t>
  </si>
  <si>
    <t>367186407</t>
  </si>
  <si>
    <t>Vodorovné přemístění výkopku nebo sypaniny po suchu  na obvyklém dopravním prostředku, bez naložení výkopku, avšak se složením bez rozhrnutí z horniny tř. 1 až 4 na vzdálenost přes 500 do 1 000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</si>
  <si>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</si>
  <si>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dovoz materiálu pro lože a obsyp potrubí, zásyp</t>
  </si>
  <si>
    <t>"materiál pro obsyp potrubí" 37,319</t>
  </si>
  <si>
    <t>"materiál pro lože pod potrubí" 21,046+3,75</t>
  </si>
  <si>
    <t>"materiál pro zásyp"  60,985</t>
  </si>
  <si>
    <t>18</t>
  </si>
  <si>
    <t>167101102</t>
  </si>
  <si>
    <t>Nakládání výkopku z hornin tř. 1 až 4 přes 100 m3</t>
  </si>
  <si>
    <t>-431104766</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</si>
  <si>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</si>
  <si>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</si>
  <si>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19</t>
  </si>
  <si>
    <t>2049917823</t>
  </si>
  <si>
    <t>zemina pro zpětný zásyp - na mezideponii a zpět</t>
  </si>
  <si>
    <t>60,985*2</t>
  </si>
  <si>
    <t>-1490058528</t>
  </si>
  <si>
    <t>zemina pro zpětný zásyp</t>
  </si>
  <si>
    <t>60,985</t>
  </si>
  <si>
    <t>162701105</t>
  </si>
  <si>
    <t>Vodorovné přemístění do 10000 m výkopku/sypaniny z horniny tř. 1 až 4</t>
  </si>
  <si>
    <t>-1882804350</t>
  </si>
  <si>
    <t>Vodorovné přemístění výkopku nebo sypaniny po suchu  na obvyklém dopravním prostředku, bez naložení výkopku, avšak se složením bez rozhrnutí z horniny tř. 1 až 4 na vzdálenost přes 9 000 do 10 000 m</t>
  </si>
  <si>
    <t>"výkop" 31,165+31,165 +60,877+60,878</t>
  </si>
  <si>
    <t>"zásyp" -60,985</t>
  </si>
  <si>
    <t>22</t>
  </si>
  <si>
    <t>171201211</t>
  </si>
  <si>
    <t>Poplatek za uložení stavebního odpadu - zeminy a kameniva na skládce</t>
  </si>
  <si>
    <t>t</t>
  </si>
  <si>
    <t>-1902099882</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</si>
  <si>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</si>
  <si>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 </t>
  </si>
  <si>
    <t>123,1*1,60</t>
  </si>
  <si>
    <t>23</t>
  </si>
  <si>
    <t>174101101</t>
  </si>
  <si>
    <t>Zásyp jam, šachet rýh nebo kolem objektů sypaninou se zhutněním</t>
  </si>
  <si>
    <t>-1442889183</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</si>
  <si>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</si>
  <si>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</si>
  <si>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 xml:space="preserve">zásyp štěrkodrtí 50% </t>
  </si>
  <si>
    <t>"výkop"  31,165+31,165 +60,877+60,878</t>
  </si>
  <si>
    <t>"odp.lože"  -21,046</t>
  </si>
  <si>
    <t>"odp.obsypu"  -37,319</t>
  </si>
  <si>
    <t>"odp.drenáže"  -3,75</t>
  </si>
  <si>
    <t>"odp.zásypu zeminou (50%)" -121,97*0,50</t>
  </si>
  <si>
    <t>24</t>
  </si>
  <si>
    <t>M</t>
  </si>
  <si>
    <t>583442010</t>
  </si>
  <si>
    <t>štěrkodrtě pro zásypy v komunikacích (dodávka)</t>
  </si>
  <si>
    <t>-995596396</t>
  </si>
  <si>
    <t>60,985*1,80</t>
  </si>
  <si>
    <t>25</t>
  </si>
  <si>
    <t>1454922795</t>
  </si>
  <si>
    <t>zpětný zásyp zeminou 50%</t>
  </si>
  <si>
    <t>121,97*0,50</t>
  </si>
  <si>
    <t>26</t>
  </si>
  <si>
    <t>175111101</t>
  </si>
  <si>
    <t>Obsypání potrubí ručně sypaninou bez prohození sítem, uloženou do 3 m</t>
  </si>
  <si>
    <t>1051663861</t>
  </si>
  <si>
    <t>Obsypání potrubí ručně sypaninou z vhodných hornin tř. 1 až 4 nebo materiálem připraveným podél výkopu ve vzdálenosti do 3 m od jeho kraje, pro jakoukoliv hloubku výkopu a míru zhutnění bez prohození sypaniny sítem</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</si>
  <si>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</si>
  <si>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jámy:</t>
  </si>
  <si>
    <t>1,50*1,50*0,363</t>
  </si>
  <si>
    <t>3,00*1,50*0,363*2</t>
  </si>
  <si>
    <t>3,00*1,50*0,363</t>
  </si>
  <si>
    <t>3,00*1,00*0,363*2</t>
  </si>
  <si>
    <t>rýhy:</t>
  </si>
  <si>
    <t>6,00*1,00*0,363</t>
  </si>
  <si>
    <t>53,80*1,00*0,363</t>
  </si>
  <si>
    <t>1,00*1,00*0,363</t>
  </si>
  <si>
    <t>27</t>
  </si>
  <si>
    <t>58333667</t>
  </si>
  <si>
    <t>kamenivo pro obsyp potrubí - lomová výsivka fr.0-16 (max.velikost zrn 20mm)</t>
  </si>
  <si>
    <t>-1481966408</t>
  </si>
  <si>
    <t>37,319*1,80</t>
  </si>
  <si>
    <t>28</t>
  </si>
  <si>
    <t>181301103</t>
  </si>
  <si>
    <t>Rozprostření ornice tl vrstvy do 200 mm pl do 500 m2 v rovině nebo ve svahu do 1:5</t>
  </si>
  <si>
    <t>-949111451</t>
  </si>
  <si>
    <t>Rozprostření a urovnání ornice v rovině nebo ve svahu sklonu do 1:5 při souvislé ploše do 500 m2, tl. vrstvy přes 150 do 200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</si>
  <si>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</si>
  <si>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29</t>
  </si>
  <si>
    <t>181411131</t>
  </si>
  <si>
    <t>Založení parkového trávníku výsevem plochy do 1000 m2 v rovině a ve svahu do 1:5</t>
  </si>
  <si>
    <t>911564279</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</si>
  <si>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</si>
  <si>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</si>
  <si>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30</t>
  </si>
  <si>
    <t>00572410</t>
  </si>
  <si>
    <t>osivo směs travní parková</t>
  </si>
  <si>
    <t>kg</t>
  </si>
  <si>
    <t>2016386291</t>
  </si>
  <si>
    <t>135,00*0,052</t>
  </si>
  <si>
    <t>Vodorovné konstrukce</t>
  </si>
  <si>
    <t>31</t>
  </si>
  <si>
    <t>451573111.01</t>
  </si>
  <si>
    <t>Lože pod potrubí otevřený výkop z lomové výsivky fr.0-16mm (dodávka+montáž)</t>
  </si>
  <si>
    <t>-2082422176</t>
  </si>
  <si>
    <t xml:space="preserve">Lože pod potrubí otevřený výkop z lomové výsivky fr.0-16mm (dodávka+montáž)
</t>
  </si>
  <si>
    <t>1,50*1,50*0,30</t>
  </si>
  <si>
    <t>3,00*1,50*0,30*2</t>
  </si>
  <si>
    <t>1,50*1,50*0,15</t>
  </si>
  <si>
    <t>3,00*1,50*0,30</t>
  </si>
  <si>
    <t>3,00*1,00*0,30*2</t>
  </si>
  <si>
    <t>6,00*1,00*0,15</t>
  </si>
  <si>
    <t>53,80*1,00*0,15</t>
  </si>
  <si>
    <t>1,00*1,00*0,15</t>
  </si>
  <si>
    <t>32</t>
  </si>
  <si>
    <t>452313131</t>
  </si>
  <si>
    <t>Podkladní bloky z betonu prostého tř. C 12/15 otevřený výkop</t>
  </si>
  <si>
    <t>409243237</t>
  </si>
  <si>
    <t>Podkladní a zajišťovací konstrukce z betonu prostého v otevřeném výkopu bloky pro potrubí z betonu tř. C 12/15</t>
  </si>
  <si>
    <t xml:space="preserve">Poznámka k souboru cen:_x000D_
1. Ceny -1121 až -1181 a -1192 lze použít i pro ochrannou vrstvu pod železobetonové konstrukce. 2. Ceny -2121 až -2181 a -2192 jsou určeny pro jakékoliv úkosy sedel. </t>
  </si>
  <si>
    <t>0,30*0,30*0,30*4</t>
  </si>
  <si>
    <t>33</t>
  </si>
  <si>
    <t>452351101</t>
  </si>
  <si>
    <t>Bednění podkladních desek nebo bloků nebo sedlového lože otevřený výkop</t>
  </si>
  <si>
    <t>2053817139</t>
  </si>
  <si>
    <t>Bednění podkladních a zajišťovacích konstrukcí v otevřeném výkopu desek nebo sedlových loží pod potrubí, stoky a drobné objekty</t>
  </si>
  <si>
    <t>0,30*4*0,30*4</t>
  </si>
  <si>
    <t>Trubní vedení</t>
  </si>
  <si>
    <t>34</t>
  </si>
  <si>
    <t>212752212</t>
  </si>
  <si>
    <t>Trativod z drenážních trubek plastových flexibilních D do 100 mm včetně lože otevřený výkop</t>
  </si>
  <si>
    <t>1545274372</t>
  </si>
  <si>
    <t>Trativody z drenážních trubek se zřízením štěrkopískového lože pod trubky a s jejich obsypem v průměrném celkovém množství do 0,15 m3/m v otevřeném výkopu z trubek plastových flexibilních D přes 65 do 100 mm</t>
  </si>
  <si>
    <t>"drenáž" 60,00</t>
  </si>
  <si>
    <t>35</t>
  </si>
  <si>
    <t>871211211</t>
  </si>
  <si>
    <t>Montáž potrubí z PE100 SDR 11 otevřený výkop svařovaných elektrotvarovkou D 63 x 5,8 mm</t>
  </si>
  <si>
    <t>372710743</t>
  </si>
  <si>
    <t>Montáž vodovodního potrubí z plastů v otevřeném výkopu z polyetylenu PE 100 svařovaných elektrotvarovkou SDR 11/PN16 D 63 x 5,8 mm</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</si>
  <si>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 </t>
  </si>
  <si>
    <t>"úseky v rýhách" 60,00</t>
  </si>
  <si>
    <t>36</t>
  </si>
  <si>
    <t>141721111</t>
  </si>
  <si>
    <t>Řízený zemní protlak hloubky do 6 m vnějšího průměru do 63 mm v hornině tř 1 až 4</t>
  </si>
  <si>
    <t>760298083</t>
  </si>
  <si>
    <t>Řízený zemní protlak v hornině tř. 1 až 4, včetně protlačení trub v hloubce do 6 m vnějšího průměru vrtu do 63 mm</t>
  </si>
  <si>
    <t xml:space="preserve">Poznámka k souboru cen:_x000D_
1. V cenách jsou započteny i náklady na: a) vodorovné přemístění výkopku z protlačovaného potrubí a svislé přemístění výkopku z montážní jámy na přilehlé území a případné přehození na povrchu. b) úpravu čela potrubí pro protlačení; 2. V cenách nejsou započteny náklady na: a) zemní práce nutné pro provedení protlaku (např. startovací a cílové jámy), b) čerpání vody, c) montáž vedení a jeho náležitosti, slouží-li protlačená trouba jako ochranné potrubí, d) dodávku potrubí, určeného k protlačení; toto potrubí se oceňuje ve specifikaci, ztratné lze stanovit ve výši 3 %, e) překládání a zajišťování inženýrských sítí, procházejících montážními a startovacími jámami, f) vytyčení směru protlaku a stávajících inženýrských sítí, g) případnou další úpravu trub (svařování, řezání apod.) předcházející vlastnímu protlaku potrubí. </t>
  </si>
  <si>
    <t>376,48-60,00</t>
  </si>
  <si>
    <t>37</t>
  </si>
  <si>
    <t>132748</t>
  </si>
  <si>
    <t>pitná voda - potrubí PE100 RC+ d63x5,8mm SDR11/PN16,  PAS 1075 typ 3 (ochranný plášť)</t>
  </si>
  <si>
    <t>-1442679738</t>
  </si>
  <si>
    <t>(60,00+316,48)*1,015</t>
  </si>
  <si>
    <t>38</t>
  </si>
  <si>
    <t>892233122</t>
  </si>
  <si>
    <t>Proplach a dezinfekce vodovodního potrubí DN od 40 do 70</t>
  </si>
  <si>
    <t>121032396</t>
  </si>
  <si>
    <t xml:space="preserve">Poznámka k souboru cen:_x000D_
1. V cenách jsou započteny náklady na napuštění a vypuštění vody, dodání vody a dezinfekčního prostředku. </t>
  </si>
  <si>
    <t>39</t>
  </si>
  <si>
    <t>892241111</t>
  </si>
  <si>
    <t>Tlaková zkouška vodou potrubí do 80</t>
  </si>
  <si>
    <t>830926477</t>
  </si>
  <si>
    <t>Tlakové zkoušky vodou na potrubí DN do 80</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</si>
  <si>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</si>
  <si>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40</t>
  </si>
  <si>
    <t>899721111.01</t>
  </si>
  <si>
    <t>Vyhledávácí vodič (ocelové lanko pr.8mm s PE povlakem) (dodávka+montáž)</t>
  </si>
  <si>
    <t>-856736725</t>
  </si>
  <si>
    <t>"dle výkresu D.4.1" 383,68</t>
  </si>
  <si>
    <t>41</t>
  </si>
  <si>
    <t>899722113</t>
  </si>
  <si>
    <t>Krytí potrubí z plastů výstražnou fólií z PVC 34cm</t>
  </si>
  <si>
    <t>-415797988</t>
  </si>
  <si>
    <t>Krytí potrubí z plastů výstražnou fólií z PVC šířky 34cm</t>
  </si>
  <si>
    <t>"dle výkresu D.4.1" 90,10</t>
  </si>
  <si>
    <t>42</t>
  </si>
  <si>
    <t>892372111</t>
  </si>
  <si>
    <t>Zabezpečení konců potrubí DN do 300 při tlakových zkouškách vodou</t>
  </si>
  <si>
    <t>kus</t>
  </si>
  <si>
    <t>999703055</t>
  </si>
  <si>
    <t>Tlakové zkoušky vodou zabezpečení konců potrubí při tlakových zkouškách DN do 300</t>
  </si>
  <si>
    <t>43</t>
  </si>
  <si>
    <t>899712111</t>
  </si>
  <si>
    <t>Orientační tabulky na zdivu</t>
  </si>
  <si>
    <t>1582080384</t>
  </si>
  <si>
    <t>Orientační tabulky na vodovodních a kanalizačních řadech na zdivu</t>
  </si>
  <si>
    <t xml:space="preserve">Poznámka k souboru cen:_x000D_
1. V cenách jsou započteny náklady na dodání a připevnění tabulky. 2. V ceně -3111 jsou započteny i náklady na osazení sloupků. 3. V ceně -3111 nejsou započteny náklady na zemní práce a na dodání sloupků (betonových nebo ocelových s betonovými patkami); sloupky se oceňují ve specifikaci. </t>
  </si>
  <si>
    <t>"dle výkresu D.4.1" 2</t>
  </si>
  <si>
    <t>44</t>
  </si>
  <si>
    <t>899713111.01</t>
  </si>
  <si>
    <t>Orientační tabulky na sloupku betonovém nebo ocelovém, vč.sloupku a základu (dodávka+montáž)</t>
  </si>
  <si>
    <t>-368001338</t>
  </si>
  <si>
    <t>Orientační tabulky na vodovodních a kanalizačních řadech na sloupku ocelovém nebo betonovém, vč.sloupku a základu (dodávka+montáž)</t>
  </si>
  <si>
    <t>"dle výkresu D.4.1" 5</t>
  </si>
  <si>
    <t>45</t>
  </si>
  <si>
    <t>857262122</t>
  </si>
  <si>
    <t>Montáž litinových tvarovek jednoosých přírubových otevřený výkop DN 100</t>
  </si>
  <si>
    <t>1654437386</t>
  </si>
  <si>
    <t>Montáž litinových tvarovek na potrubí litinovém tlakovém jednoosých na potrubí z trub přírubových v otevřeném výkopu, kanálu nebo v šachtě DN 100</t>
  </si>
  <si>
    <t xml:space="preserve">Poznámka k souboru cen:_x000D_
1. V cenách souboru cen nejsou započteny náklady na: a) dodání tvarovek; tyto se oceňují ve specifikaci, b) podkladní konstrukci ze štěrkopísku - podkladní vrstva ze štěrkopísku se oceňuje cenou 564 28-111 Podklad ze štěrkopísku. 2. V cenách 857 ..-1141, -1151, -3141 a -3151 nejsou započteny náklady nadodání těsnících nebo zámkových kroužků; tyto se oceňují ve specifikaci. </t>
  </si>
  <si>
    <t>46</t>
  </si>
  <si>
    <t>855010008016</t>
  </si>
  <si>
    <t>TVAROVKA REDUKČNÍ FFR 100-80</t>
  </si>
  <si>
    <t>KS</t>
  </si>
  <si>
    <t>-1726708081</t>
  </si>
  <si>
    <t>"dle výkresu D.4.1" 1</t>
  </si>
  <si>
    <t>47</t>
  </si>
  <si>
    <t>799410000016</t>
  </si>
  <si>
    <t>SYNOFLEX - S PŘÍRUBOU 100 (104-132)</t>
  </si>
  <si>
    <t>2037637984</t>
  </si>
  <si>
    <t>48</t>
  </si>
  <si>
    <t>339005000016</t>
  </si>
  <si>
    <t>TĚSNĚNÍ PRYŽ OCELOVÁ VLOŽKA 50</t>
  </si>
  <si>
    <t>-813426218</t>
  </si>
  <si>
    <t>49</t>
  </si>
  <si>
    <t>339008000016</t>
  </si>
  <si>
    <t>TĚSNĚNÍ PRYŽ OCELOVÁ VLOŽKA 80</t>
  </si>
  <si>
    <t>1546726939</t>
  </si>
  <si>
    <t>"dle výkresu D.4.1" 3</t>
  </si>
  <si>
    <t>50</t>
  </si>
  <si>
    <t>339010000016</t>
  </si>
  <si>
    <t>TĚSNĚNÍ PRYŽ OCELOVÁ VLOŽKA 100</t>
  </si>
  <si>
    <t>1069474975</t>
  </si>
  <si>
    <t>51</t>
  </si>
  <si>
    <t>883001608000</t>
  </si>
  <si>
    <t>ŠROUB S MATICÍ NEREZ A2 M16/80</t>
  </si>
  <si>
    <t>607597725</t>
  </si>
  <si>
    <t>"dle výkresu D.4.1" 44</t>
  </si>
  <si>
    <t>52</t>
  </si>
  <si>
    <t>887201600000</t>
  </si>
  <si>
    <t>PODLOŽKA  NEREZ M16</t>
  </si>
  <si>
    <t>2065259256</t>
  </si>
  <si>
    <t>"dle výkresu D.4.1" 44*2</t>
  </si>
  <si>
    <t>53</t>
  </si>
  <si>
    <t>857264122</t>
  </si>
  <si>
    <t>Montáž litinových tvarovek odbočných přírubových otevřený výkop DN 100</t>
  </si>
  <si>
    <t>2046387007</t>
  </si>
  <si>
    <t>Montáž litinových tvarovek na potrubí litinovém tlakovém odbočných na potrubí z trub přírubových v otevřeném výkopu, kanálu nebo v šachtě DN 100</t>
  </si>
  <si>
    <t>54</t>
  </si>
  <si>
    <t>851010005016</t>
  </si>
  <si>
    <t>TVAROVKA T KUS 100-50</t>
  </si>
  <si>
    <t>-552059692</t>
  </si>
  <si>
    <t>55</t>
  </si>
  <si>
    <t>877211101</t>
  </si>
  <si>
    <t>Montáž elektrospojek na vodovodním potrubí z PE trub d 63</t>
  </si>
  <si>
    <t>1553525633</t>
  </si>
  <si>
    <t>Montáž tvarovek na vodovodním plastovém potrubí z polyetylenu PE 100 elektrotvarovek SDR 11/PN16 spojek, oblouků nebo redukcí d 63</t>
  </si>
  <si>
    <t xml:space="preserve">Poznámka k souboru cen:_x000D_
1. V cenách montáže tvarovek nejsou započteny náklady na dodání tvarovek. Tyto náklady se oceňují ve specifikaci. </t>
  </si>
  <si>
    <t>56</t>
  </si>
  <si>
    <t>287615417</t>
  </si>
  <si>
    <t>EFL d63 / DN50, PE100, SDR11, integrovaný lemový nákružek s přírubou</t>
  </si>
  <si>
    <t>ks</t>
  </si>
  <si>
    <t>-1309350798</t>
  </si>
  <si>
    <t>57</t>
  </si>
  <si>
    <t>287612685</t>
  </si>
  <si>
    <t>MB d 63, PE100, SDR11, spojka s lehce vyrazitelným dorazem, elektro</t>
  </si>
  <si>
    <t>1489287117</t>
  </si>
  <si>
    <t>"dle výkresu D.4.1" 13</t>
  </si>
  <si>
    <t>58</t>
  </si>
  <si>
    <t>287612030</t>
  </si>
  <si>
    <t>MV d 63, PE100, SDR11, záslepka, elektro</t>
  </si>
  <si>
    <t>726969652</t>
  </si>
  <si>
    <t>59</t>
  </si>
  <si>
    <t>877211112</t>
  </si>
  <si>
    <t>Montáž elektrokolen 90° na vodovodním potrubí z PE trub d 63</t>
  </si>
  <si>
    <t>-644840357</t>
  </si>
  <si>
    <t>Montáž tvarovek na vodovodním plastovém potrubí z polyetylenu PE 100 elektrotvarovek SDR 11/PN16 kolen 90° d 63</t>
  </si>
  <si>
    <t>60</t>
  </si>
  <si>
    <t>287612099</t>
  </si>
  <si>
    <t>W90 d63, PE100, SDR11, koleno 90°, elektro</t>
  </si>
  <si>
    <t>1708320530</t>
  </si>
  <si>
    <t>61</t>
  </si>
  <si>
    <t>877211113</t>
  </si>
  <si>
    <t>Montáž elektro T-kusů na vodovodním potrubí z PE trub d 63</t>
  </si>
  <si>
    <t>1015042903</t>
  </si>
  <si>
    <t>Montáž tvarovek na vodovodním plastovém potrubí z polyetylenu PE 100 elektrotvarovek SDR 11/PN16 T-kusů d 63</t>
  </si>
  <si>
    <t>62</t>
  </si>
  <si>
    <t>287470604511</t>
  </si>
  <si>
    <t>BE d63, PE100, SDR11, PN16, lemový nákružek, na tupo, dlouhý (800281)</t>
  </si>
  <si>
    <t>-1826130705</t>
  </si>
  <si>
    <t>63</t>
  </si>
  <si>
    <t>891163111</t>
  </si>
  <si>
    <t>Montáž vodovodního ventilu hlavního pro přípojky DN 25</t>
  </si>
  <si>
    <t>-1719015159</t>
  </si>
  <si>
    <t>Montáž vodovodních armatur na potrubí ventilů hlavních pro přípojky DN 25</t>
  </si>
  <si>
    <t xml:space="preserve">Poznámka k souboru cen:_x000D_
1. V cenách jsou započteny i náklady: a) u šoupátek ceny -1111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</si>
  <si>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64</t>
  </si>
  <si>
    <t>260000103216</t>
  </si>
  <si>
    <t>ŠOUPÁTKO ISO DOMOVNÍ PŘÍPOJKY 32</t>
  </si>
  <si>
    <t>331614024</t>
  </si>
  <si>
    <t>65</t>
  </si>
  <si>
    <t>960110016003</t>
  </si>
  <si>
    <t>SOUPRAVA ZEMNÍ TELESKOPICKÁ DOM. ŠOUPÁTKA-1,0-1,6 3/4"-2" (1,0-1,6m)</t>
  </si>
  <si>
    <t>1438617431</t>
  </si>
  <si>
    <t>66</t>
  </si>
  <si>
    <t>891211112</t>
  </si>
  <si>
    <t>Montáž vodovodních šoupátek otevřený výkop DN 50</t>
  </si>
  <si>
    <t>484143231</t>
  </si>
  <si>
    <t>Montáž vodovodních armatur na potrubí šoupátek nebo klapek uzavíracích v otevřeném výkopu nebo v šachtách s osazením zemní soupravy (bez poklopů) DN 50</t>
  </si>
  <si>
    <t xml:space="preserve">Poznámka k souboru cen:_x000D_
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</si>
  <si>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67</t>
  </si>
  <si>
    <t>405005006314</t>
  </si>
  <si>
    <t>ŠOUPĚ E2 VEVAŘOVACÍ PE100 PN16 50/63</t>
  </si>
  <si>
    <t>-360593707</t>
  </si>
  <si>
    <t>68</t>
  </si>
  <si>
    <t>950205010003</t>
  </si>
  <si>
    <t>SOUPRAVA ZEMNÍ TELESKOPICKÁ E2-1,3 -1,8 50-100 (1,3-1,8m)</t>
  </si>
  <si>
    <t>-1302771890</t>
  </si>
  <si>
    <t>VODA+PLYN Zemní soupravy SOUPRAVA ZEMNÍ TELESKOPICKÁ E2-1,3 -1,8 50-100 (1,3-1,8m)</t>
  </si>
  <si>
    <t>69</t>
  </si>
  <si>
    <t>891247111</t>
  </si>
  <si>
    <t>Montáž hydrantů podzemních DN 80</t>
  </si>
  <si>
    <t>927824477</t>
  </si>
  <si>
    <t>Montáž vodovodních armatur na potrubí hydrantů podzemních (bez osazení poklopů) DN 80</t>
  </si>
  <si>
    <t>70</t>
  </si>
  <si>
    <t>50800212516</t>
  </si>
  <si>
    <t>SOUPRAVA ODBĚROVÁ S ODVODNĚNÍM NOVÁ 2"/63-1,25 m</t>
  </si>
  <si>
    <t>228932100</t>
  </si>
  <si>
    <t>71</t>
  </si>
  <si>
    <t>899401112</t>
  </si>
  <si>
    <t>Osazení poklopů litinových šoupátkových</t>
  </si>
  <si>
    <t>476493284</t>
  </si>
  <si>
    <t xml:space="preserve">Poznámka k souboru cen:_x000D_
1. V cenách osazení poklopů jsou započteny i náklady na jejich podezdění. 2. V cenách nejsou započteny náklady na dodání poklopů; tyto se oceňují ve specifikaci. Ztratné se nestanoví. </t>
  </si>
  <si>
    <t>72</t>
  </si>
  <si>
    <t>175000000003</t>
  </si>
  <si>
    <t>POKLOP ULIČNÍ ŠOUP. KASI LOGO VODA</t>
  </si>
  <si>
    <t>-1238533806</t>
  </si>
  <si>
    <t>VODA Poklopy POKLOP ULIČNÍ ŠOUP. KASI LOGO VODA</t>
  </si>
  <si>
    <t>"dle výkresu D.4.1" 4</t>
  </si>
  <si>
    <t>73</t>
  </si>
  <si>
    <t>348100000000</t>
  </si>
  <si>
    <t>PODKLAD. DESKA  UNI UNI</t>
  </si>
  <si>
    <t>120416443</t>
  </si>
  <si>
    <t>VO+KA+PL Uliční poklopy PODKLAD. DESKA  UNI UNI</t>
  </si>
  <si>
    <t>74</t>
  </si>
  <si>
    <t>899401113</t>
  </si>
  <si>
    <t>Osazení poklopů litinových hydrantových</t>
  </si>
  <si>
    <t>47183720</t>
  </si>
  <si>
    <t>75</t>
  </si>
  <si>
    <t>195000000002</t>
  </si>
  <si>
    <t xml:space="preserve">HYDRANTOVÝ POKLOP 21 kg </t>
  </si>
  <si>
    <t>39460052</t>
  </si>
  <si>
    <t xml:space="preserve">VODA Poklopy HYDRANTOVÝ POKLOP 21 kg </t>
  </si>
  <si>
    <t>76</t>
  </si>
  <si>
    <t>348200000000</t>
  </si>
  <si>
    <t>PODKLAD. DESKA  POD HYDRANT.POKLOP</t>
  </si>
  <si>
    <t>-1032101396</t>
  </si>
  <si>
    <t>VODA Příslušenství PODKLAD. DESKA  POD HYDRANT.POKLOP</t>
  </si>
  <si>
    <t>99</t>
  </si>
  <si>
    <t>Přesun hmot</t>
  </si>
  <si>
    <t>77</t>
  </si>
  <si>
    <t>998276101</t>
  </si>
  <si>
    <t>Přesun hmot pro trubní vedení z trub z plastických hmot otevřený výkop</t>
  </si>
  <si>
    <t>-246891994</t>
  </si>
  <si>
    <t>Přesun hmot pro trubní vedení hloubené z trub z plastických hmot nebo sklolaminátových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</si>
  <si>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</si>
  <si>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Komunikace</t>
  </si>
  <si>
    <t>78</t>
  </si>
  <si>
    <t>564761111.01</t>
  </si>
  <si>
    <t>Podklad z kameniva hrubého drceného vel. 0-63 mm tl 200 mm (dodávka+montáž)</t>
  </si>
  <si>
    <t>1693350276</t>
  </si>
  <si>
    <t>Podklad nebo kryt z kameniva hrubého drceného  vel. 0-63 mm s rozprostřením a zhutněním, po zhutnění tl. 200 mm (dodávka+montáž)</t>
  </si>
  <si>
    <t>místní komunikace asfalt</t>
  </si>
  <si>
    <t>1,50*1,50+3,00*1,00</t>
  </si>
  <si>
    <t>3,00*1,50*2</t>
  </si>
  <si>
    <t>1,50*1,50</t>
  </si>
  <si>
    <t>0,75*1,50</t>
  </si>
  <si>
    <t>3,00*1,50</t>
  </si>
  <si>
    <t>1,50*1,50+3,00*1,00*2</t>
  </si>
  <si>
    <t>3,00*1,00</t>
  </si>
  <si>
    <t>10,00*1,00</t>
  </si>
  <si>
    <t>1,00*1,00</t>
  </si>
  <si>
    <t>79</t>
  </si>
  <si>
    <t>564751114.01</t>
  </si>
  <si>
    <t>Podklad z kameniva hrubého drceného vel. 0-63 mm tl 180 mm (dodávka+montáž)</t>
  </si>
  <si>
    <t>703734662</t>
  </si>
  <si>
    <t>Podklad nebo kryt z kameniva hrubého drceného  vel. 0-63 mm s rozprostřením a zhutněním, po zhutnění tl. 180 mm (dodávka+montáž)</t>
  </si>
  <si>
    <t>56,75</t>
  </si>
  <si>
    <t>80</t>
  </si>
  <si>
    <t>565135111</t>
  </si>
  <si>
    <t>Asfaltový beton vrstva podkladní ACP 16 (obalované kamenivo OKS) tl 50 mm š do 3 m</t>
  </si>
  <si>
    <t>2007434442</t>
  </si>
  <si>
    <t>Asfaltový beton vrstva podkladní ACP 16 (obalované kamenivo střednězrnné - OKS)  s rozprostřením a zhutněním v pruhu šířky do 3 m, po zhutnění tl. 50 mm</t>
  </si>
  <si>
    <t xml:space="preserve">Poznámka k souboru cen:_x000D_
1. ČSN EN 13108-1 připouští pro ACP 16 pouze tl. 50 až 80 mm. </t>
  </si>
  <si>
    <t>81</t>
  </si>
  <si>
    <t>573231106</t>
  </si>
  <si>
    <t>Postřik živičný spojovací ze silniční emulze v množství 0,30 kg/m2</t>
  </si>
  <si>
    <t>776752212</t>
  </si>
  <si>
    <t>Postřik spojovací PS bez posypu kamenivem ze silniční emulze, v množství 0,30 kg/m2</t>
  </si>
  <si>
    <t>"dle výkresu C.4" 157,43</t>
  </si>
  <si>
    <t>82</t>
  </si>
  <si>
    <t>577134131</t>
  </si>
  <si>
    <t>Asfaltový beton vrstva obrusná ACO 11 (ABS) tř. I tl 40 mm š do 3 m z modifikovaného asfaltu</t>
  </si>
  <si>
    <t>849528378</t>
  </si>
  <si>
    <t>Asfaltový beton vrstva obrusná ACO 11 (ABS)  s rozprostřením a se zhutněním z modifikovaného asfaltu v pruhu šířky do 3 m, po zhutnění tl. 40 mm</t>
  </si>
  <si>
    <t xml:space="preserve">Poznámka k souboru cen:_x000D_
1. ČSN EN 13108-1 připouští pro ACO 11 pouze tl. 35 až 50 mm. </t>
  </si>
  <si>
    <t>83</t>
  </si>
  <si>
    <t>K-MZ</t>
  </si>
  <si>
    <t>Zálivka z modifikovaného asfaltu - napojení nové vrstvy na starou vrstvu, vč.zaříznutí styčné spáry do hl.30mm (dodávka+montáž)</t>
  </si>
  <si>
    <t>1044567317</t>
  </si>
  <si>
    <t>60,00</t>
  </si>
  <si>
    <t>84</t>
  </si>
  <si>
    <t>119002411</t>
  </si>
  <si>
    <t>Pojezdový ocelový plech pro zabezpečení výkopu  zřízení</t>
  </si>
  <si>
    <t>-1560440267</t>
  </si>
  <si>
    <t>Pomocné konstrukce při zabezpečení výkopu vodorovné pojízdné z tlustého ocelového plechu šířky výkopu do 1 m zřízení</t>
  </si>
  <si>
    <t xml:space="preserve">Poznámka k souboru cen:_x000D_
1. V ceně zřízení -2121, -2131, -2411, -3211, -3212, -3213, -3215, -3217, -3121, -3223, -3227 jsou započteny i náklady na opotřebení. 2. V ceně zřízení mobilního oplocení -3211, -3213, -3217, -3223, -3227 je zahrnuto i opotřebení betonové patky, vzpěry, spojky. 3. Položku -2411 lze použít pouze pro šířku výkopu do 1,0 m. 4. V položce -3131 jsou započteny i náklady na dřevěný sloupek. 5. U položek -2311, -4111, -4121 je uvažováno se 100% opotřebením. Bezpečný vlez nebo výlez se zpravidla umisťuje po 20 m délky výkopu. 6. Položky tohoto souboru cen jsou určeny k ocenění pomocných konstrukcí sloužících k zabezpečení výkopů (BOZP) na veřejných prostranstvích (v obcích, na komunikacích apod.). Položky nelze užít k ocenění zařízení staveniště, pokud se toto oceňuje pomocí VRN. </t>
  </si>
  <si>
    <t>3,00*3,50*3</t>
  </si>
  <si>
    <t>85</t>
  </si>
  <si>
    <t>119002412</t>
  </si>
  <si>
    <t>Pojezdový ocelový plech pro zabezpečení výkopu odstranění</t>
  </si>
  <si>
    <t>-1169823575</t>
  </si>
  <si>
    <t>Pomocné konstrukce při zabezpečení výkopu vodorovné pojízdné z tlustého ocelového plechu šířky výkopu do 1 m odstranění</t>
  </si>
  <si>
    <t>86</t>
  </si>
  <si>
    <t>998225111</t>
  </si>
  <si>
    <t>Přesun hmot pro pozemní komunikace s krytem z kamene, monolitickým betonovým nebo živičným</t>
  </si>
  <si>
    <t>-767865475</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</si>
  <si>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</si>
  <si>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 </t>
  </si>
  <si>
    <t>KB</t>
  </si>
  <si>
    <t>Komunikace - bourání</t>
  </si>
  <si>
    <t>87</t>
  </si>
  <si>
    <t>113107324</t>
  </si>
  <si>
    <t>Odstranění podkladu z kameniva drceného tl 400 mm strojně pl do 50 m2</t>
  </si>
  <si>
    <t>-1216684308</t>
  </si>
  <si>
    <t>Odstranění podkladů nebo krytů strojně plochy jednotlivě do 50 m2 s přemístěním hmot na skládku na vzdálenost do 3 m nebo s naložením na dopravní prostředek z kameniva hrubého drceného, o tl. vrstvy přes 300 do 400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</si>
  <si>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</si>
  <si>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88</t>
  </si>
  <si>
    <t>113107341</t>
  </si>
  <si>
    <t>Odstranění podkladu živičného tl 50 mm strojně pl do 50 m2</t>
  </si>
  <si>
    <t>1712927919</t>
  </si>
  <si>
    <t>Odstranění podkladů nebo krytů strojně plochy jednotlivě do 50 m2 s přemístěním hmot na skládku na vzdálenost do 3 m nebo s naložením na dopravní prostředek živičných, o tl. vrstvy do 50 mm</t>
  </si>
  <si>
    <t>89</t>
  </si>
  <si>
    <t>919735111</t>
  </si>
  <si>
    <t>Řezání stávajícího živičného krytu hl do 50 mm</t>
  </si>
  <si>
    <t>1408152761</t>
  </si>
  <si>
    <t>Řezání stávajícího živičného krytu nebo podkladu  hloubky do 50 mm</t>
  </si>
  <si>
    <t xml:space="preserve">Poznámka k souboru cen:_x000D_
1. V cenách jsou započteny i náklady na spotřebu vody. </t>
  </si>
  <si>
    <t>120,00</t>
  </si>
  <si>
    <t>90</t>
  </si>
  <si>
    <t>113154122</t>
  </si>
  <si>
    <t>Frézování živičného krytu tl 40 mm pruh š 1 m pl do 500 m2 bez překážek v trase</t>
  </si>
  <si>
    <t>-153258209</t>
  </si>
  <si>
    <t>Frézování živičného podkladu nebo krytu  s naložením na dopravní prostředek plochy do 500 m2 bez překážek v trase pruhu šířky přes 0,5 m do 1 m, tloušťky vrstvy 40 mm</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</si>
  <si>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</si>
  <si>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91</t>
  </si>
  <si>
    <t>-1608002063</t>
  </si>
  <si>
    <t>(obrusná vrstva)</t>
  </si>
  <si>
    <t>92</t>
  </si>
  <si>
    <t>997221551</t>
  </si>
  <si>
    <t>Vodorovná doprava suti ze sypkých materiálů do 1 km</t>
  </si>
  <si>
    <t>434112401</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</si>
  <si>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</si>
  <si>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</si>
  <si>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"kam.drcené tl.40cm" 56,75*0,580</t>
  </si>
  <si>
    <t>"živice tl.5cm" 56,75*0,098</t>
  </si>
  <si>
    <t>"fréz.živice tl.4cm" 157,43*0,103</t>
  </si>
  <si>
    <t>93</t>
  </si>
  <si>
    <t>997221559</t>
  </si>
  <si>
    <t>Příplatek ZKD 1 km u vodorovné dopravy suti ze sypkých materiálů</t>
  </si>
  <si>
    <t>1014834810</t>
  </si>
  <si>
    <t>Vodorovná doprava suti  bez naložení, ale se složením a s hrubým urovnáním Příplatek k ceně za každý další i započatý 1 km přes 1 km</t>
  </si>
  <si>
    <t>54,692*9</t>
  </si>
  <si>
    <t>94</t>
  </si>
  <si>
    <t>997221855</t>
  </si>
  <si>
    <t>Poplatek za uložení na skládce (skládkovné) zeminy a kameniva kód odpadu 170 504</t>
  </si>
  <si>
    <t>-1323894732</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</si>
  <si>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</si>
  <si>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95</t>
  </si>
  <si>
    <t>997221845</t>
  </si>
  <si>
    <t>Poplatek za uložení na skládce (skládkovné) odpadu asfaltového bez dehtu kód odpadu 170 302</t>
  </si>
  <si>
    <t>-300035052</t>
  </si>
  <si>
    <t>Poplatek za uložení stavebního odpadu na skládce (skládkovné) asfaltového bez obsahu dehtu zatříděného do Katalogu odpadů pod kódem 170 302</t>
  </si>
  <si>
    <t>IO 02 - Vodovodní přípojky</t>
  </si>
  <si>
    <t>12,00*0,20</t>
  </si>
  <si>
    <t>parc.č.1319/2, 1328/1 (na hranici soukromých pozemků)</t>
  </si>
  <si>
    <t>13,00*1,00*1,70</t>
  </si>
  <si>
    <t>"místní komunikace asf." -7,20*1,00*0,47</t>
  </si>
  <si>
    <t>"ornice" -5,80*1,00*0,20</t>
  </si>
  <si>
    <t>"odp.ostatních hornin" -17,556*0,50</t>
  </si>
  <si>
    <t>17,556*0,50</t>
  </si>
  <si>
    <t>13,00*2*1,70</t>
  </si>
  <si>
    <t>"rýhy" 8,778+8,778</t>
  </si>
  <si>
    <t>"materiál pro obsyp potrubí" 4,316</t>
  </si>
  <si>
    <t>"materiál pro lože pod potrubí" 1,95</t>
  </si>
  <si>
    <t>"materiál pro zásyp"  5,645</t>
  </si>
  <si>
    <t>5,645*2</t>
  </si>
  <si>
    <t>5,645</t>
  </si>
  <si>
    <t>"výkop" 8,778+8,778</t>
  </si>
  <si>
    <t>"zásyp" -5,645</t>
  </si>
  <si>
    <t>11,911*1,60</t>
  </si>
  <si>
    <t>"výkop"  8,778+8,778</t>
  </si>
  <si>
    <t>"odp.lože"  -1,95</t>
  </si>
  <si>
    <t>"odp.obsypu"  -4,316</t>
  </si>
  <si>
    <t>"odp.zásypu zeminou (50%)" -11,29*0,50</t>
  </si>
  <si>
    <t>5,645*1,80</t>
  </si>
  <si>
    <t>11,29*0,50</t>
  </si>
  <si>
    <t>13,00*1,00*0,332</t>
  </si>
  <si>
    <t>4,316*1,80</t>
  </si>
  <si>
    <t>12,00*0,052</t>
  </si>
  <si>
    <t>13,00*1,00*0,15</t>
  </si>
  <si>
    <t>1466012248</t>
  </si>
  <si>
    <t>0,30*0,30*0,30*5</t>
  </si>
  <si>
    <t>-2018030913</t>
  </si>
  <si>
    <t>0,30*4*0,30*5</t>
  </si>
  <si>
    <t>871161211</t>
  </si>
  <si>
    <t>Montáž potrubí z PE100 SDR 11 otevřený výkop svařovaných elektrotvarovkou D 32 x 3,0 mm</t>
  </si>
  <si>
    <t>-697497876</t>
  </si>
  <si>
    <t>Montáž vodovodního potrubí z plastů v otevřeném výkopu z polyetylenu PE 100 svařovaných elektrotvarovkou SDR 11/PN16 D 32 x 3,0 mm</t>
  </si>
  <si>
    <t>13,00</t>
  </si>
  <si>
    <t>28613524</t>
  </si>
  <si>
    <t>potrubí třívrstvé PE100 RC SDR11 32x3,0 dl 12 m</t>
  </si>
  <si>
    <t>-1052314752</t>
  </si>
  <si>
    <t>13,00*1,015</t>
  </si>
  <si>
    <t>"dle výkresu D.4.2" 5</t>
  </si>
  <si>
    <t>877161101</t>
  </si>
  <si>
    <t>Montáž elektrospojek na vodovodním potrubí z PE trub d 32</t>
  </si>
  <si>
    <t>-274396450</t>
  </si>
  <si>
    <t>Montáž tvarovek na vodovodním plastovém potrubí z polyetylenu PE 100 elektrotvarovek SDR 11/PN16 spojek, oblouků nebo redukcí d 32</t>
  </si>
  <si>
    <t>287612682</t>
  </si>
  <si>
    <t>MB d 32, PE100, SDR11, spojka s lehce vyrazitelným dorazem, elektro</t>
  </si>
  <si>
    <t>2137923588</t>
  </si>
  <si>
    <t>287615341</t>
  </si>
  <si>
    <t>DAV d63 / d32, PE100, SDR11, navrtávací odbočkový ventil, bez spojky, elektro (615614)</t>
  </si>
  <si>
    <t>-1180890508</t>
  </si>
  <si>
    <t>165000000003</t>
  </si>
  <si>
    <t xml:space="preserve">POKLOP ULIČNÍ TUHÝ VODA DOM.PŘÍPOJKY </t>
  </si>
  <si>
    <t>1127972461</t>
  </si>
  <si>
    <t>287615325</t>
  </si>
  <si>
    <t>EBS délka 1,1 - 1,8 m zemní souprava teleskopická pro DAV</t>
  </si>
  <si>
    <t>851038929</t>
  </si>
  <si>
    <t>7,20*1,00</t>
  </si>
  <si>
    <t>7,20</t>
  </si>
  <si>
    <t>místní komunikace asfalt (obrusná vrstva započtena v IO 01)</t>
  </si>
  <si>
    <t>15,00</t>
  </si>
  <si>
    <t>"kam.drcené tl.40cm" 7,20*0,580</t>
  </si>
  <si>
    <t>"živice tl.5cm" 7,20*0,098</t>
  </si>
  <si>
    <t>4,882*9</t>
  </si>
  <si>
    <t>VON - Vedlejší a ostatní náklady</t>
  </si>
  <si>
    <t>OST - Ostatní</t>
  </si>
  <si>
    <t xml:space="preserve">    9131 - Dopravní značení</t>
  </si>
  <si>
    <t xml:space="preserve">    9132 - Zkoušky hutnění</t>
  </si>
  <si>
    <t xml:space="preserve">    O02 - Zařízení staveniště</t>
  </si>
  <si>
    <t xml:space="preserve">    O01 - Ostatní náklady</t>
  </si>
  <si>
    <t xml:space="preserve">    O03 - Projektová dokumentace</t>
  </si>
  <si>
    <t xml:space="preserve">    O04 - Geodetická zaměření</t>
  </si>
  <si>
    <t>OST</t>
  </si>
  <si>
    <t>Ostatní</t>
  </si>
  <si>
    <t>9131</t>
  </si>
  <si>
    <t>Dopravní značení</t>
  </si>
  <si>
    <t>91320</t>
  </si>
  <si>
    <t>Dopravní značení v průběhu výstavby</t>
  </si>
  <si>
    <t>kpl</t>
  </si>
  <si>
    <t>1024</t>
  </si>
  <si>
    <t>-2110391579</t>
  </si>
  <si>
    <t>9132</t>
  </si>
  <si>
    <t>Zkoušky hutnění</t>
  </si>
  <si>
    <t>950000000</t>
  </si>
  <si>
    <t>Zkoušky hutnění-statické zatěžovací zkoušky</t>
  </si>
  <si>
    <t>-431305185</t>
  </si>
  <si>
    <t>O02</t>
  </si>
  <si>
    <t>Zařízení staveniště</t>
  </si>
  <si>
    <t>100004</t>
  </si>
  <si>
    <t>1076655936</t>
  </si>
  <si>
    <t>O01</t>
  </si>
  <si>
    <t>Ostatní náklady</t>
  </si>
  <si>
    <t>100009</t>
  </si>
  <si>
    <t>Kompletační činnost, inženýrská činnost zhotovitele</t>
  </si>
  <si>
    <t>979283169</t>
  </si>
  <si>
    <t>O03</t>
  </si>
  <si>
    <t>Projektová dokumentace</t>
  </si>
  <si>
    <t>100005</t>
  </si>
  <si>
    <t>Projektová dokumentace skutečného provedení</t>
  </si>
  <si>
    <t>1243335290</t>
  </si>
  <si>
    <t>100016</t>
  </si>
  <si>
    <t>Fotodokumentace</t>
  </si>
  <si>
    <t>1127944633</t>
  </si>
  <si>
    <t>O04</t>
  </si>
  <si>
    <t>Geodetická zaměření</t>
  </si>
  <si>
    <t>100006</t>
  </si>
  <si>
    <t>1825489951</t>
  </si>
  <si>
    <t>100007</t>
  </si>
  <si>
    <t>Geodetické práce před výstavbou - vytýčení bodů</t>
  </si>
  <si>
    <t>2064985160</t>
  </si>
  <si>
    <t>1000071</t>
  </si>
  <si>
    <t>Geodetické práce při provádění stavby</t>
  </si>
  <si>
    <t>-1938013563</t>
  </si>
  <si>
    <t>100008</t>
  </si>
  <si>
    <t>Geodetické práce po výstavbě</t>
  </si>
  <si>
    <t>-1151401803</t>
  </si>
  <si>
    <t>100013</t>
  </si>
  <si>
    <t>Označení stavby</t>
  </si>
  <si>
    <t>-749600176</t>
  </si>
  <si>
    <t>100014</t>
  </si>
  <si>
    <t>Ostatní náklady zhotovitele jinde neuvedené</t>
  </si>
  <si>
    <t>924981437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</si>
  <si>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</si>
  <si>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</si>
  <si>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</si>
  <si>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</si>
  <si>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</si>
  <si>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</si>
  <si>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</si>
  <si>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</si>
  <si>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</si>
  <si>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</si>
  <si>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t>
  </si>
  <si>
    <t>Stavební objekt pozemní</t>
  </si>
  <si>
    <t>Stavební objekt inženýrský</t>
  </si>
  <si>
    <t>PRO</t>
  </si>
  <si>
    <t>Provozní soubor</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</si>
  <si>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</si>
  <si>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</si>
  <si>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</si>
  <si>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</si>
  <si>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</si>
  <si>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</si>
  <si>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</si>
  <si>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</si>
  <si>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</si>
  <si>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</si>
  <si>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</si>
  <si>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</si>
  <si>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</si>
  <si>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</si>
  <si>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</si>
  <si>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</si>
  <si>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</si>
  <si>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</si>
  <si>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</si>
  <si>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</si>
  <si>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</si>
  <si>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</si>
  <si>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</si>
  <si>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</si>
  <si>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</si>
  <si>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</si>
  <si>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</si>
  <si>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</si>
  <si>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</si>
  <si>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</si>
  <si>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</si>
  <si>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</si>
  <si>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</si>
  <si>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</si>
  <si>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</si>
  <si>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</si>
  <si>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</si>
  <si>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</si>
  <si>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</si>
  <si>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</si>
  <si>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</si>
  <si>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</si>
  <si>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</si>
  <si>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</si>
  <si>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</si>
  <si>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</si>
  <si>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</si>
  <si>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</si>
  <si>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</si>
  <si>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</si>
  <si>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</si>
  <si>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</si>
  <si>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</si>
  <si>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</si>
  <si>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</si>
  <si>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</si>
  <si>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</si>
  <si>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</si>
  <si>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</si>
  <si>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</si>
  <si>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</si>
  <si>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</si>
  <si>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</si>
  <si>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</si>
  <si>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</si>
  <si>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</si>
  <si>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</si>
  <si>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</si>
  <si>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</si>
  <si>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</si>
  <si>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</si>
  <si>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</si>
  <si>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</si>
  <si>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</si>
  <si>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</si>
  <si>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</si>
  <si>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</si>
  <si>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</si>
  <si>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</si>
  <si>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</si>
  <si>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</si>
  <si>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</si>
  <si>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</si>
  <si>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</si>
  <si>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</si>
  <si>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</si>
  <si>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</si>
  <si>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</si>
  <si>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</si>
  <si>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</si>
  <si>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</si>
  <si>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</si>
  <si>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</si>
  <si>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</si>
  <si>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</si>
  <si>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</si>
  <si>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</si>
  <si>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</si>
  <si>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</si>
  <si>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</si>
  <si>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</si>
  <si>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</si>
  <si>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</si>
  <si>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</si>
  <si>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</si>
  <si>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</si>
  <si>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</si>
  <si>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</si>
  <si>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</si>
  <si>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</si>
  <si>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</si>
  <si>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</si>
  <si>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</si>
  <si>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</si>
  <si>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</si>
  <si>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</si>
  <si>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</si>
  <si>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</si>
  <si>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</si>
  <si>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</si>
  <si>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</si>
  <si>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</si>
  <si>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</si>
  <si>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</si>
  <si>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</si>
  <si>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</si>
  <si>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</si>
  <si>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</si>
  <si>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</si>
  <si>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</si>
  <si>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</si>
  <si>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</si>
  <si>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</si>
  <si>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</si>
  <si>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</si>
  <si>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</si>
  <si>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</si>
  <si>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</si>
  <si>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</si>
  <si>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</si>
  <si>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</si>
  <si>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</si>
  <si>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</si>
  <si>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</si>
  <si>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</si>
  <si>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</si>
  <si>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</si>
  <si>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</si>
  <si>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</si>
  <si>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</si>
  <si>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</si>
  <si>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</si>
  <si>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</si>
  <si>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</si>
  <si>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</si>
  <si>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</si>
  <si>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</si>
  <si>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</si>
  <si>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</si>
  <si>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</si>
  <si>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</si>
  <si>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</si>
  <si>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</si>
  <si>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Vytýčení inženýrských sítí před zahájením prací a aktualizace propadlých vyjádření správců o existenci IS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</si>
</sst>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8">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0000A8"/>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37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6"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9"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1"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9"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2"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6" borderId="10" xfId="0" applyFont="1" applyFill="1" applyBorder="1" applyAlignment="1">
      <alignment vertical="center"/>
    </xf>
    <xf numFmtId="0" fontId="2" fillId="6"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3"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1" fillId="0" borderId="0" xfId="0" applyFont="1" applyBorder="1" applyAlignment="1">
      <alignment horizontal="left" vertical="center"/>
    </xf>
    <xf numFmtId="4" fontId="24"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32"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lignment horizontal="center" vertical="center" wrapText="1"/>
    </xf>
    <xf numFmtId="4" fontId="24" fillId="0" borderId="0" xfId="0" applyNumberFormat="1" applyFont="1" applyAlignment="1"/>
    <xf numFmtId="166" fontId="33" fillId="0" borderId="16" xfId="0" applyNumberFormat="1" applyFont="1" applyBorder="1" applyAlignment="1"/>
    <xf numFmtId="166" fontId="33" fillId="0" borderId="17" xfId="0" applyNumberFormat="1" applyFont="1" applyBorder="1" applyAlignment="1"/>
    <xf numFmtId="4" fontId="34"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4"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37" fillId="0" borderId="0" xfId="0" applyFont="1" applyAlignment="1">
      <alignment vertical="center" wrapText="1"/>
    </xf>
    <xf numFmtId="0" fontId="8" fillId="0" borderId="5"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38" fillId="0" borderId="28" xfId="0" applyFont="1" applyBorder="1" applyAlignment="1" applyProtection="1">
      <alignment horizontal="center" vertical="center"/>
      <protection locked="0"/>
    </xf>
    <xf numFmtId="49" fontId="38" fillId="0" borderId="28" xfId="0" applyNumberFormat="1" applyFont="1" applyBorder="1" applyAlignment="1" applyProtection="1">
      <alignment horizontal="left" vertical="center" wrapText="1"/>
      <protection locked="0"/>
    </xf>
    <xf numFmtId="0" fontId="38" fillId="0" borderId="28" xfId="0" applyFont="1" applyBorder="1" applyAlignment="1" applyProtection="1">
      <alignment horizontal="left" vertical="center" wrapText="1"/>
      <protection locked="0"/>
    </xf>
    <xf numFmtId="0" fontId="38" fillId="0" borderId="28" xfId="0" applyFont="1" applyBorder="1" applyAlignment="1" applyProtection="1">
      <alignment horizontal="center" vertical="center" wrapText="1"/>
      <protection locked="0"/>
    </xf>
    <xf numFmtId="167" fontId="38" fillId="0" borderId="28" xfId="0" applyNumberFormat="1" applyFont="1" applyBorder="1" applyAlignment="1" applyProtection="1">
      <alignment vertical="center"/>
      <protection locked="0"/>
    </xf>
    <xf numFmtId="4" fontId="38" fillId="4"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protection locked="0"/>
    </xf>
    <xf numFmtId="0" fontId="38" fillId="0" borderId="5" xfId="0" applyFont="1" applyBorder="1" applyAlignment="1">
      <alignment vertical="center"/>
    </xf>
    <xf numFmtId="0" fontId="38" fillId="4" borderId="28"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11" fillId="0" borderId="23" xfId="0"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0" xfId="0" applyAlignment="1" applyProtection="1">
      <alignment vertical="top"/>
      <protection locked="0"/>
    </xf>
    <xf numFmtId="0" fontId="39" fillId="0" borderId="29" xfId="0" applyFont="1" applyBorder="1" applyAlignment="1" applyProtection="1">
      <alignment vertical="center" wrapText="1"/>
      <protection locked="0"/>
    </xf>
    <xf numFmtId="0" fontId="39" fillId="0" borderId="30" xfId="0" applyFont="1" applyBorder="1" applyAlignment="1" applyProtection="1">
      <alignment vertical="center" wrapText="1"/>
      <protection locked="0"/>
    </xf>
    <xf numFmtId="0" fontId="39" fillId="0" borderId="31" xfId="0" applyFont="1" applyBorder="1" applyAlignment="1" applyProtection="1">
      <alignment vertical="center" wrapText="1"/>
      <protection locked="0"/>
    </xf>
    <xf numFmtId="0" fontId="39" fillId="0" borderId="32" xfId="0" applyFont="1" applyBorder="1" applyAlignment="1" applyProtection="1">
      <alignment horizontal="center" vertical="center" wrapText="1"/>
      <protection locked="0"/>
    </xf>
    <xf numFmtId="0" fontId="39" fillId="0" borderId="33" xfId="0" applyFont="1" applyBorder="1" applyAlignment="1" applyProtection="1">
      <alignment horizontal="center" vertical="center" wrapText="1"/>
      <protection locked="0"/>
    </xf>
    <xf numFmtId="0" fontId="39" fillId="0" borderId="32" xfId="0" applyFont="1" applyBorder="1" applyAlignment="1" applyProtection="1">
      <alignment vertical="center" wrapText="1"/>
      <protection locked="0"/>
    </xf>
    <xf numFmtId="0" fontId="39" fillId="0" borderId="33" xfId="0" applyFont="1" applyBorder="1" applyAlignment="1" applyProtection="1">
      <alignment vertical="center" wrapText="1"/>
      <protection locked="0"/>
    </xf>
    <xf numFmtId="0" fontId="41" fillId="0" borderId="1"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32"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0" fontId="42" fillId="0" borderId="1" xfId="0" applyFont="1" applyBorder="1" applyAlignment="1" applyProtection="1">
      <alignment vertical="center"/>
      <protection locked="0"/>
    </xf>
    <xf numFmtId="0" fontId="42" fillId="0" borderId="1" xfId="0" applyFont="1" applyBorder="1" applyAlignment="1" applyProtection="1">
      <alignment horizontal="left" vertical="center"/>
      <protection locked="0"/>
    </xf>
    <xf numFmtId="49" fontId="42" fillId="0" borderId="1" xfId="0" applyNumberFormat="1" applyFont="1" applyBorder="1" applyAlignment="1" applyProtection="1">
      <alignment vertical="center" wrapText="1"/>
      <protection locked="0"/>
    </xf>
    <xf numFmtId="0" fontId="39" fillId="0" borderId="35" xfId="0" applyFont="1" applyBorder="1" applyAlignment="1" applyProtection="1">
      <alignment vertical="center" wrapText="1"/>
      <protection locked="0"/>
    </xf>
    <xf numFmtId="0" fontId="43" fillId="0" borderId="34" xfId="0" applyFont="1" applyBorder="1" applyAlignment="1" applyProtection="1">
      <alignment vertical="center" wrapText="1"/>
      <protection locked="0"/>
    </xf>
    <xf numFmtId="0" fontId="39" fillId="0" borderId="36" xfId="0" applyFont="1" applyBorder="1" applyAlignment="1" applyProtection="1">
      <alignment vertical="center" wrapText="1"/>
      <protection locked="0"/>
    </xf>
    <xf numFmtId="0" fontId="39" fillId="0" borderId="1" xfId="0" applyFont="1" applyBorder="1" applyAlignment="1" applyProtection="1">
      <alignment vertical="top"/>
      <protection locked="0"/>
    </xf>
    <xf numFmtId="0" fontId="39" fillId="0" borderId="0" xfId="0" applyFont="1" applyAlignment="1" applyProtection="1">
      <alignment vertical="top"/>
      <protection locked="0"/>
    </xf>
    <xf numFmtId="0" fontId="39" fillId="0" borderId="29" xfId="0" applyFont="1" applyBorder="1" applyAlignment="1" applyProtection="1">
      <alignment horizontal="left" vertical="center"/>
      <protection locked="0"/>
    </xf>
    <xf numFmtId="0" fontId="39" fillId="0" borderId="30" xfId="0"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0" borderId="32" xfId="0" applyFont="1" applyBorder="1" applyAlignment="1" applyProtection="1">
      <alignment horizontal="left" vertical="center"/>
      <protection locked="0"/>
    </xf>
    <xf numFmtId="0" fontId="39" fillId="0" borderId="33"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41" fillId="0" borderId="34" xfId="0" applyFont="1" applyBorder="1" applyAlignment="1" applyProtection="1">
      <alignment horizontal="center" vertical="center"/>
      <protection locked="0"/>
    </xf>
    <xf numFmtId="0" fontId="44" fillId="0" borderId="34"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1" xfId="0" applyFont="1" applyBorder="1" applyAlignment="1" applyProtection="1">
      <alignment horizontal="center" vertical="center"/>
      <protection locked="0"/>
    </xf>
    <xf numFmtId="0" fontId="42" fillId="0" borderId="32" xfId="0" applyFont="1" applyBorder="1" applyAlignment="1" applyProtection="1">
      <alignment horizontal="left" vertical="center"/>
      <protection locked="0"/>
    </xf>
    <xf numFmtId="0" fontId="42" fillId="0" borderId="1" xfId="0" applyFont="1" applyFill="1" applyBorder="1" applyAlignment="1" applyProtection="1">
      <alignment horizontal="left" vertical="center"/>
      <protection locked="0"/>
    </xf>
    <xf numFmtId="0" fontId="42" fillId="0" borderId="1" xfId="0" applyFont="1" applyFill="1" applyBorder="1" applyAlignment="1" applyProtection="1">
      <alignment horizontal="center" vertical="center"/>
      <protection locked="0"/>
    </xf>
    <xf numFmtId="0" fontId="39" fillId="0" borderId="35"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9" fillId="0" borderId="1" xfId="0" applyFont="1" applyBorder="1" applyAlignment="1" applyProtection="1">
      <alignment horizontal="left" vertical="center" wrapText="1"/>
      <protection locked="0"/>
    </xf>
    <xf numFmtId="0" fontId="42" fillId="0" borderId="1" xfId="0" applyFont="1" applyBorder="1" applyAlignment="1" applyProtection="1">
      <alignment horizontal="center" vertical="center" wrapText="1"/>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protection locked="0"/>
    </xf>
    <xf numFmtId="0" fontId="42" fillId="0" borderId="35"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36" xfId="0" applyFont="1" applyBorder="1" applyAlignment="1" applyProtection="1">
      <alignment horizontal="left" vertical="center" wrapText="1"/>
      <protection locked="0"/>
    </xf>
    <xf numFmtId="0" fontId="42" fillId="0" borderId="1" xfId="0" applyFont="1" applyBorder="1" applyAlignment="1" applyProtection="1">
      <alignment horizontal="left" vertical="top"/>
      <protection locked="0"/>
    </xf>
    <xf numFmtId="0" fontId="42" fillId="0" borderId="1" xfId="0" applyFont="1" applyBorder="1" applyAlignment="1" applyProtection="1">
      <alignment horizontal="center" vertical="top"/>
      <protection locked="0"/>
    </xf>
    <xf numFmtId="0" fontId="42" fillId="0" borderId="35"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4" fillId="0" borderId="0" xfId="0" applyFont="1" applyAlignment="1" applyProtection="1">
      <alignment vertical="center"/>
      <protection locked="0"/>
    </xf>
    <xf numFmtId="0" fontId="41" fillId="0" borderId="1"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2"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1" fillId="0" borderId="34" xfId="0" applyFont="1" applyBorder="1" applyAlignment="1" applyProtection="1">
      <alignment horizontal="left"/>
      <protection locked="0"/>
    </xf>
    <xf numFmtId="0" fontId="44" fillId="0" borderId="34" xfId="0" applyFont="1" applyBorder="1" applyAlignment="1" applyProtection="1">
      <protection locked="0"/>
    </xf>
    <xf numFmtId="0" fontId="39" fillId="0" borderId="32" xfId="0" applyFont="1" applyBorder="1" applyAlignment="1" applyProtection="1">
      <alignment vertical="top"/>
      <protection locked="0"/>
    </xf>
    <xf numFmtId="0" fontId="39" fillId="0" borderId="33" xfId="0" applyFont="1" applyBorder="1" applyAlignment="1" applyProtection="1">
      <alignment vertical="top"/>
      <protection locked="0"/>
    </xf>
    <xf numFmtId="0" fontId="39" fillId="0" borderId="1" xfId="0" applyFont="1" applyBorder="1" applyAlignment="1" applyProtection="1">
      <alignment horizontal="center" vertical="center"/>
      <protection locked="0"/>
    </xf>
    <xf numFmtId="0" fontId="39" fillId="0" borderId="1" xfId="0" applyFont="1" applyBorder="1" applyAlignment="1" applyProtection="1">
      <alignment horizontal="left" vertical="top"/>
      <protection locked="0"/>
    </xf>
    <xf numFmtId="0" fontId="39" fillId="0" borderId="35" xfId="0" applyFont="1" applyBorder="1" applyAlignment="1" applyProtection="1">
      <alignment vertical="top"/>
      <protection locked="0"/>
    </xf>
    <xf numFmtId="0" fontId="39" fillId="0" borderId="34" xfId="0" applyFont="1" applyBorder="1" applyAlignment="1" applyProtection="1">
      <alignment vertical="top"/>
      <protection locked="0"/>
    </xf>
    <xf numFmtId="0" fontId="39"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21"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20" fillId="0" borderId="0" xfId="0" applyNumberFormat="1" applyFont="1" applyBorder="1" applyAlignment="1">
      <alignment vertical="center"/>
    </xf>
    <xf numFmtId="0" fontId="3" fillId="5" borderId="10" xfId="0" applyFont="1" applyFill="1" applyBorder="1" applyAlignment="1">
      <alignment horizontal="left" vertical="center"/>
    </xf>
    <xf numFmtId="0" fontId="0" fillId="5" borderId="10" xfId="0" applyFont="1" applyFill="1" applyBorder="1" applyAlignment="1">
      <alignmen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0" fontId="27" fillId="0" borderId="0" xfId="0" applyFont="1" applyAlignment="1">
      <alignment horizontal="left" vertical="center"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6" fillId="3" borderId="0" xfId="0" applyFont="1" applyFill="1" applyAlignment="1">
      <alignment horizontal="center" vertical="center"/>
    </xf>
    <xf numFmtId="0" fontId="0" fillId="0" borderId="0" xfId="0"/>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0" fillId="0" borderId="0" xfId="0" applyFont="1"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0" fillId="0" borderId="0" xfId="0" applyFont="1" applyAlignment="1">
      <alignment vertical="center"/>
    </xf>
    <xf numFmtId="0" fontId="31" fillId="2" borderId="0" xfId="1" applyFont="1" applyFill="1" applyAlignment="1">
      <alignment vertical="center"/>
    </xf>
    <xf numFmtId="0" fontId="42"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top"/>
      <protection locked="0"/>
    </xf>
    <xf numFmtId="0" fontId="41" fillId="0" borderId="34" xfId="0" applyFont="1" applyBorder="1" applyAlignment="1" applyProtection="1">
      <alignment horizontal="left"/>
      <protection locked="0"/>
    </xf>
    <xf numFmtId="0" fontId="40" fillId="0" borderId="1"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protection locked="0"/>
    </xf>
    <xf numFmtId="49" fontId="42" fillId="0" borderId="1" xfId="0" applyNumberFormat="1"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1"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55" t="s">
        <v>8</v>
      </c>
      <c r="AS2" s="356"/>
      <c r="AT2" s="356"/>
      <c r="AU2" s="356"/>
      <c r="AV2" s="356"/>
      <c r="AW2" s="356"/>
      <c r="AX2" s="356"/>
      <c r="AY2" s="356"/>
      <c r="AZ2" s="356"/>
      <c r="BA2" s="356"/>
      <c r="BB2" s="356"/>
      <c r="BC2" s="356"/>
      <c r="BD2" s="356"/>
      <c r="BE2" s="356"/>
      <c r="BS2" s="24" t="s">
        <v>9</v>
      </c>
      <c r="BT2" s="24" t="s">
        <v>10</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9</v>
      </c>
      <c r="BT3" s="24" t="s">
        <v>11</v>
      </c>
    </row>
    <row r="4" spans="1:74" ht="36.950000000000003" customHeight="1">
      <c r="B4" s="28"/>
      <c r="C4" s="29"/>
      <c r="D4" s="30" t="s">
        <v>12</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13</v>
      </c>
      <c r="BE4" s="33" t="s">
        <v>14</v>
      </c>
      <c r="BS4" s="24" t="s">
        <v>15</v>
      </c>
    </row>
    <row r="5" spans="1:74" ht="14.45" customHeight="1">
      <c r="B5" s="28"/>
      <c r="C5" s="29"/>
      <c r="D5" s="34" t="s">
        <v>16</v>
      </c>
      <c r="E5" s="29"/>
      <c r="F5" s="29"/>
      <c r="G5" s="29"/>
      <c r="H5" s="29"/>
      <c r="I5" s="29"/>
      <c r="J5" s="29"/>
      <c r="K5" s="322" t="s">
        <v>17</v>
      </c>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29"/>
      <c r="AQ5" s="31"/>
      <c r="BE5" s="320" t="s">
        <v>18</v>
      </c>
      <c r="BS5" s="24" t="s">
        <v>9</v>
      </c>
    </row>
    <row r="6" spans="1:74" ht="36.950000000000003" customHeight="1">
      <c r="B6" s="28"/>
      <c r="C6" s="29"/>
      <c r="D6" s="36" t="s">
        <v>19</v>
      </c>
      <c r="E6" s="29"/>
      <c r="F6" s="29"/>
      <c r="G6" s="29"/>
      <c r="H6" s="29"/>
      <c r="I6" s="29"/>
      <c r="J6" s="29"/>
      <c r="K6" s="324" t="s">
        <v>20</v>
      </c>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29"/>
      <c r="AQ6" s="31"/>
      <c r="BE6" s="321"/>
      <c r="BS6" s="24" t="s">
        <v>21</v>
      </c>
    </row>
    <row r="7" spans="1:74" ht="14.45" customHeight="1">
      <c r="B7" s="28"/>
      <c r="C7" s="29"/>
      <c r="D7" s="37" t="s">
        <v>22</v>
      </c>
      <c r="E7" s="29"/>
      <c r="F7" s="29"/>
      <c r="G7" s="29"/>
      <c r="H7" s="29"/>
      <c r="I7" s="29"/>
      <c r="J7" s="29"/>
      <c r="K7" s="35" t="s">
        <v>5</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23</v>
      </c>
      <c r="AL7" s="29"/>
      <c r="AM7" s="29"/>
      <c r="AN7" s="35" t="s">
        <v>5</v>
      </c>
      <c r="AO7" s="29"/>
      <c r="AP7" s="29"/>
      <c r="AQ7" s="31"/>
      <c r="BE7" s="321"/>
      <c r="BS7" s="24" t="s">
        <v>24</v>
      </c>
    </row>
    <row r="8" spans="1:74" ht="14.45" customHeight="1">
      <c r="B8" s="28"/>
      <c r="C8" s="29"/>
      <c r="D8" s="37" t="s">
        <v>25</v>
      </c>
      <c r="E8" s="29"/>
      <c r="F8" s="29"/>
      <c r="G8" s="29"/>
      <c r="H8" s="29"/>
      <c r="I8" s="29"/>
      <c r="J8" s="29"/>
      <c r="K8" s="35" t="s">
        <v>26</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27</v>
      </c>
      <c r="AL8" s="29"/>
      <c r="AM8" s="29"/>
      <c r="AN8" s="38" t="s">
        <v>28</v>
      </c>
      <c r="AO8" s="29"/>
      <c r="AP8" s="29"/>
      <c r="AQ8" s="31"/>
      <c r="BE8" s="321"/>
      <c r="BS8" s="24" t="s">
        <v>29</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21"/>
      <c r="BS9" s="24" t="s">
        <v>30</v>
      </c>
    </row>
    <row r="10" spans="1:74" ht="14.45" customHeight="1">
      <c r="B10" s="28"/>
      <c r="C10" s="29"/>
      <c r="D10" s="37" t="s">
        <v>31</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32</v>
      </c>
      <c r="AL10" s="29"/>
      <c r="AM10" s="29"/>
      <c r="AN10" s="35" t="s">
        <v>5</v>
      </c>
      <c r="AO10" s="29"/>
      <c r="AP10" s="29"/>
      <c r="AQ10" s="31"/>
      <c r="BE10" s="321"/>
      <c r="BS10" s="24" t="s">
        <v>21</v>
      </c>
    </row>
    <row r="11" spans="1:74" ht="18.399999999999999" customHeight="1">
      <c r="B11" s="28"/>
      <c r="C11" s="29"/>
      <c r="D11" s="29"/>
      <c r="E11" s="35" t="s">
        <v>33</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34</v>
      </c>
      <c r="AL11" s="29"/>
      <c r="AM11" s="29"/>
      <c r="AN11" s="35" t="s">
        <v>5</v>
      </c>
      <c r="AO11" s="29"/>
      <c r="AP11" s="29"/>
      <c r="AQ11" s="31"/>
      <c r="BE11" s="321"/>
      <c r="BS11" s="24" t="s">
        <v>21</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21"/>
      <c r="BS12" s="24" t="s">
        <v>21</v>
      </c>
    </row>
    <row r="13" spans="1:74" ht="14.45" customHeight="1">
      <c r="B13" s="28"/>
      <c r="C13" s="29"/>
      <c r="D13" s="37" t="s">
        <v>35</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32</v>
      </c>
      <c r="AL13" s="29"/>
      <c r="AM13" s="29"/>
      <c r="AN13" s="39" t="s">
        <v>36</v>
      </c>
      <c r="AO13" s="29"/>
      <c r="AP13" s="29"/>
      <c r="AQ13" s="31"/>
      <c r="BE13" s="321"/>
      <c r="BS13" s="24" t="s">
        <v>21</v>
      </c>
    </row>
    <row r="14" spans="1:74">
      <c r="B14" s="28"/>
      <c r="C14" s="29"/>
      <c r="D14" s="29"/>
      <c r="E14" s="325" t="s">
        <v>36</v>
      </c>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7" t="s">
        <v>34</v>
      </c>
      <c r="AL14" s="29"/>
      <c r="AM14" s="29"/>
      <c r="AN14" s="39" t="s">
        <v>36</v>
      </c>
      <c r="AO14" s="29"/>
      <c r="AP14" s="29"/>
      <c r="AQ14" s="31"/>
      <c r="BE14" s="321"/>
      <c r="BS14" s="24" t="s">
        <v>21</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21"/>
      <c r="BS15" s="24" t="s">
        <v>6</v>
      </c>
    </row>
    <row r="16" spans="1:74" ht="14.45" customHeight="1">
      <c r="B16" s="28"/>
      <c r="C16" s="29"/>
      <c r="D16" s="37" t="s">
        <v>37</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32</v>
      </c>
      <c r="AL16" s="29"/>
      <c r="AM16" s="29"/>
      <c r="AN16" s="35" t="s">
        <v>5</v>
      </c>
      <c r="AO16" s="29"/>
      <c r="AP16" s="29"/>
      <c r="AQ16" s="31"/>
      <c r="BE16" s="321"/>
      <c r="BS16" s="24" t="s">
        <v>6</v>
      </c>
    </row>
    <row r="17" spans="2:71" ht="18.399999999999999" customHeight="1">
      <c r="B17" s="28"/>
      <c r="C17" s="29"/>
      <c r="D17" s="29"/>
      <c r="E17" s="35" t="s">
        <v>38</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34</v>
      </c>
      <c r="AL17" s="29"/>
      <c r="AM17" s="29"/>
      <c r="AN17" s="35" t="s">
        <v>5</v>
      </c>
      <c r="AO17" s="29"/>
      <c r="AP17" s="29"/>
      <c r="AQ17" s="31"/>
      <c r="BE17" s="321"/>
      <c r="BS17" s="24" t="s">
        <v>39</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21"/>
      <c r="BS18" s="24" t="s">
        <v>9</v>
      </c>
    </row>
    <row r="19" spans="2:71" ht="14.45" customHeight="1">
      <c r="B19" s="28"/>
      <c r="C19" s="29"/>
      <c r="D19" s="37" t="s">
        <v>40</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21"/>
      <c r="BS19" s="24" t="s">
        <v>9</v>
      </c>
    </row>
    <row r="20" spans="2:71" ht="42.75" customHeight="1">
      <c r="B20" s="28"/>
      <c r="C20" s="29"/>
      <c r="D20" s="29"/>
      <c r="E20" s="327" t="s">
        <v>41</v>
      </c>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29"/>
      <c r="AP20" s="29"/>
      <c r="AQ20" s="31"/>
      <c r="BE20" s="321"/>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21"/>
    </row>
    <row r="22" spans="2:71" ht="6.95"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21"/>
    </row>
    <row r="23" spans="2:71" s="1" customFormat="1" ht="25.9" customHeight="1">
      <c r="B23" s="41"/>
      <c r="C23" s="42"/>
      <c r="D23" s="43" t="s">
        <v>42</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28">
        <f>ROUND(AG51,2)</f>
        <v>0</v>
      </c>
      <c r="AL23" s="329"/>
      <c r="AM23" s="329"/>
      <c r="AN23" s="329"/>
      <c r="AO23" s="329"/>
      <c r="AP23" s="42"/>
      <c r="AQ23" s="45"/>
      <c r="BE23" s="321"/>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21"/>
    </row>
    <row r="25" spans="2:71" s="1" customFormat="1" ht="13.5">
      <c r="B25" s="41"/>
      <c r="C25" s="42"/>
      <c r="D25" s="42"/>
      <c r="E25" s="42"/>
      <c r="F25" s="42"/>
      <c r="G25" s="42"/>
      <c r="H25" s="42"/>
      <c r="I25" s="42"/>
      <c r="J25" s="42"/>
      <c r="K25" s="42"/>
      <c r="L25" s="330" t="s">
        <v>43</v>
      </c>
      <c r="M25" s="330"/>
      <c r="N25" s="330"/>
      <c r="O25" s="330"/>
      <c r="P25" s="42"/>
      <c r="Q25" s="42"/>
      <c r="R25" s="42"/>
      <c r="S25" s="42"/>
      <c r="T25" s="42"/>
      <c r="U25" s="42"/>
      <c r="V25" s="42"/>
      <c r="W25" s="330" t="s">
        <v>44</v>
      </c>
      <c r="X25" s="330"/>
      <c r="Y25" s="330"/>
      <c r="Z25" s="330"/>
      <c r="AA25" s="330"/>
      <c r="AB25" s="330"/>
      <c r="AC25" s="330"/>
      <c r="AD25" s="330"/>
      <c r="AE25" s="330"/>
      <c r="AF25" s="42"/>
      <c r="AG25" s="42"/>
      <c r="AH25" s="42"/>
      <c r="AI25" s="42"/>
      <c r="AJ25" s="42"/>
      <c r="AK25" s="330" t="s">
        <v>45</v>
      </c>
      <c r="AL25" s="330"/>
      <c r="AM25" s="330"/>
      <c r="AN25" s="330"/>
      <c r="AO25" s="330"/>
      <c r="AP25" s="42"/>
      <c r="AQ25" s="45"/>
      <c r="BE25" s="321"/>
    </row>
    <row r="26" spans="2:71" s="2" customFormat="1" ht="14.45" customHeight="1">
      <c r="B26" s="47"/>
      <c r="C26" s="48"/>
      <c r="D26" s="49" t="s">
        <v>46</v>
      </c>
      <c r="E26" s="48"/>
      <c r="F26" s="49" t="s">
        <v>47</v>
      </c>
      <c r="G26" s="48"/>
      <c r="H26" s="48"/>
      <c r="I26" s="48"/>
      <c r="J26" s="48"/>
      <c r="K26" s="48"/>
      <c r="L26" s="331">
        <v>0.21</v>
      </c>
      <c r="M26" s="332"/>
      <c r="N26" s="332"/>
      <c r="O26" s="332"/>
      <c r="P26" s="48"/>
      <c r="Q26" s="48"/>
      <c r="R26" s="48"/>
      <c r="S26" s="48"/>
      <c r="T26" s="48"/>
      <c r="U26" s="48"/>
      <c r="V26" s="48"/>
      <c r="W26" s="333">
        <f>ROUND(AZ51,2)</f>
        <v>0</v>
      </c>
      <c r="X26" s="332"/>
      <c r="Y26" s="332"/>
      <c r="Z26" s="332"/>
      <c r="AA26" s="332"/>
      <c r="AB26" s="332"/>
      <c r="AC26" s="332"/>
      <c r="AD26" s="332"/>
      <c r="AE26" s="332"/>
      <c r="AF26" s="48"/>
      <c r="AG26" s="48"/>
      <c r="AH26" s="48"/>
      <c r="AI26" s="48"/>
      <c r="AJ26" s="48"/>
      <c r="AK26" s="333">
        <f>ROUND(AV51,2)</f>
        <v>0</v>
      </c>
      <c r="AL26" s="332"/>
      <c r="AM26" s="332"/>
      <c r="AN26" s="332"/>
      <c r="AO26" s="332"/>
      <c r="AP26" s="48"/>
      <c r="AQ26" s="50"/>
      <c r="BE26" s="321"/>
    </row>
    <row r="27" spans="2:71" s="2" customFormat="1" ht="14.45" customHeight="1">
      <c r="B27" s="47"/>
      <c r="C27" s="48"/>
      <c r="D27" s="48"/>
      <c r="E27" s="48"/>
      <c r="F27" s="49" t="s">
        <v>48</v>
      </c>
      <c r="G27" s="48"/>
      <c r="H27" s="48"/>
      <c r="I27" s="48"/>
      <c r="J27" s="48"/>
      <c r="K27" s="48"/>
      <c r="L27" s="331">
        <v>0.15</v>
      </c>
      <c r="M27" s="332"/>
      <c r="N27" s="332"/>
      <c r="O27" s="332"/>
      <c r="P27" s="48"/>
      <c r="Q27" s="48"/>
      <c r="R27" s="48"/>
      <c r="S27" s="48"/>
      <c r="T27" s="48"/>
      <c r="U27" s="48"/>
      <c r="V27" s="48"/>
      <c r="W27" s="333">
        <f>ROUND(BA51,2)</f>
        <v>0</v>
      </c>
      <c r="X27" s="332"/>
      <c r="Y27" s="332"/>
      <c r="Z27" s="332"/>
      <c r="AA27" s="332"/>
      <c r="AB27" s="332"/>
      <c r="AC27" s="332"/>
      <c r="AD27" s="332"/>
      <c r="AE27" s="332"/>
      <c r="AF27" s="48"/>
      <c r="AG27" s="48"/>
      <c r="AH27" s="48"/>
      <c r="AI27" s="48"/>
      <c r="AJ27" s="48"/>
      <c r="AK27" s="333">
        <f>ROUND(AW51,2)</f>
        <v>0</v>
      </c>
      <c r="AL27" s="332"/>
      <c r="AM27" s="332"/>
      <c r="AN27" s="332"/>
      <c r="AO27" s="332"/>
      <c r="AP27" s="48"/>
      <c r="AQ27" s="50"/>
      <c r="BE27" s="321"/>
    </row>
    <row r="28" spans="2:71" s="2" customFormat="1" ht="14.45" hidden="1" customHeight="1">
      <c r="B28" s="47"/>
      <c r="C28" s="48"/>
      <c r="D28" s="48"/>
      <c r="E28" s="48"/>
      <c r="F28" s="49" t="s">
        <v>49</v>
      </c>
      <c r="G28" s="48"/>
      <c r="H28" s="48"/>
      <c r="I28" s="48"/>
      <c r="J28" s="48"/>
      <c r="K28" s="48"/>
      <c r="L28" s="331">
        <v>0.21</v>
      </c>
      <c r="M28" s="332"/>
      <c r="N28" s="332"/>
      <c r="O28" s="332"/>
      <c r="P28" s="48"/>
      <c r="Q28" s="48"/>
      <c r="R28" s="48"/>
      <c r="S28" s="48"/>
      <c r="T28" s="48"/>
      <c r="U28" s="48"/>
      <c r="V28" s="48"/>
      <c r="W28" s="333">
        <f>ROUND(BB51,2)</f>
        <v>0</v>
      </c>
      <c r="X28" s="332"/>
      <c r="Y28" s="332"/>
      <c r="Z28" s="332"/>
      <c r="AA28" s="332"/>
      <c r="AB28" s="332"/>
      <c r="AC28" s="332"/>
      <c r="AD28" s="332"/>
      <c r="AE28" s="332"/>
      <c r="AF28" s="48"/>
      <c r="AG28" s="48"/>
      <c r="AH28" s="48"/>
      <c r="AI28" s="48"/>
      <c r="AJ28" s="48"/>
      <c r="AK28" s="333">
        <v>0</v>
      </c>
      <c r="AL28" s="332"/>
      <c r="AM28" s="332"/>
      <c r="AN28" s="332"/>
      <c r="AO28" s="332"/>
      <c r="AP28" s="48"/>
      <c r="AQ28" s="50"/>
      <c r="BE28" s="321"/>
    </row>
    <row r="29" spans="2:71" s="2" customFormat="1" ht="14.45" hidden="1" customHeight="1">
      <c r="B29" s="47"/>
      <c r="C29" s="48"/>
      <c r="D29" s="48"/>
      <c r="E29" s="48"/>
      <c r="F29" s="49" t="s">
        <v>50</v>
      </c>
      <c r="G29" s="48"/>
      <c r="H29" s="48"/>
      <c r="I29" s="48"/>
      <c r="J29" s="48"/>
      <c r="K29" s="48"/>
      <c r="L29" s="331">
        <v>0.15</v>
      </c>
      <c r="M29" s="332"/>
      <c r="N29" s="332"/>
      <c r="O29" s="332"/>
      <c r="P29" s="48"/>
      <c r="Q29" s="48"/>
      <c r="R29" s="48"/>
      <c r="S29" s="48"/>
      <c r="T29" s="48"/>
      <c r="U29" s="48"/>
      <c r="V29" s="48"/>
      <c r="W29" s="333">
        <f>ROUND(BC51,2)</f>
        <v>0</v>
      </c>
      <c r="X29" s="332"/>
      <c r="Y29" s="332"/>
      <c r="Z29" s="332"/>
      <c r="AA29" s="332"/>
      <c r="AB29" s="332"/>
      <c r="AC29" s="332"/>
      <c r="AD29" s="332"/>
      <c r="AE29" s="332"/>
      <c r="AF29" s="48"/>
      <c r="AG29" s="48"/>
      <c r="AH29" s="48"/>
      <c r="AI29" s="48"/>
      <c r="AJ29" s="48"/>
      <c r="AK29" s="333">
        <v>0</v>
      </c>
      <c r="AL29" s="332"/>
      <c r="AM29" s="332"/>
      <c r="AN29" s="332"/>
      <c r="AO29" s="332"/>
      <c r="AP29" s="48"/>
      <c r="AQ29" s="50"/>
      <c r="BE29" s="321"/>
    </row>
    <row r="30" spans="2:71" s="2" customFormat="1" ht="14.45" hidden="1" customHeight="1">
      <c r="B30" s="47"/>
      <c r="C30" s="48"/>
      <c r="D30" s="48"/>
      <c r="E30" s="48"/>
      <c r="F30" s="49" t="s">
        <v>51</v>
      </c>
      <c r="G30" s="48"/>
      <c r="H30" s="48"/>
      <c r="I30" s="48"/>
      <c r="J30" s="48"/>
      <c r="K30" s="48"/>
      <c r="L30" s="331">
        <v>0</v>
      </c>
      <c r="M30" s="332"/>
      <c r="N30" s="332"/>
      <c r="O30" s="332"/>
      <c r="P30" s="48"/>
      <c r="Q30" s="48"/>
      <c r="R30" s="48"/>
      <c r="S30" s="48"/>
      <c r="T30" s="48"/>
      <c r="U30" s="48"/>
      <c r="V30" s="48"/>
      <c r="W30" s="333">
        <f>ROUND(BD51,2)</f>
        <v>0</v>
      </c>
      <c r="X30" s="332"/>
      <c r="Y30" s="332"/>
      <c r="Z30" s="332"/>
      <c r="AA30" s="332"/>
      <c r="AB30" s="332"/>
      <c r="AC30" s="332"/>
      <c r="AD30" s="332"/>
      <c r="AE30" s="332"/>
      <c r="AF30" s="48"/>
      <c r="AG30" s="48"/>
      <c r="AH30" s="48"/>
      <c r="AI30" s="48"/>
      <c r="AJ30" s="48"/>
      <c r="AK30" s="333">
        <v>0</v>
      </c>
      <c r="AL30" s="332"/>
      <c r="AM30" s="332"/>
      <c r="AN30" s="332"/>
      <c r="AO30" s="332"/>
      <c r="AP30" s="48"/>
      <c r="AQ30" s="50"/>
      <c r="BE30" s="321"/>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21"/>
    </row>
    <row r="32" spans="2:71" s="1" customFormat="1" ht="25.9" customHeight="1">
      <c r="B32" s="41"/>
      <c r="C32" s="51"/>
      <c r="D32" s="52" t="s">
        <v>52</v>
      </c>
      <c r="E32" s="53"/>
      <c r="F32" s="53"/>
      <c r="G32" s="53"/>
      <c r="H32" s="53"/>
      <c r="I32" s="53"/>
      <c r="J32" s="53"/>
      <c r="K32" s="53"/>
      <c r="L32" s="53"/>
      <c r="M32" s="53"/>
      <c r="N32" s="53"/>
      <c r="O32" s="53"/>
      <c r="P32" s="53"/>
      <c r="Q32" s="53"/>
      <c r="R32" s="53"/>
      <c r="S32" s="53"/>
      <c r="T32" s="54" t="s">
        <v>53</v>
      </c>
      <c r="U32" s="53"/>
      <c r="V32" s="53"/>
      <c r="W32" s="53"/>
      <c r="X32" s="334" t="s">
        <v>54</v>
      </c>
      <c r="Y32" s="335"/>
      <c r="Z32" s="335"/>
      <c r="AA32" s="335"/>
      <c r="AB32" s="335"/>
      <c r="AC32" s="53"/>
      <c r="AD32" s="53"/>
      <c r="AE32" s="53"/>
      <c r="AF32" s="53"/>
      <c r="AG32" s="53"/>
      <c r="AH32" s="53"/>
      <c r="AI32" s="53"/>
      <c r="AJ32" s="53"/>
      <c r="AK32" s="336">
        <f>SUM(AK23:AK30)</f>
        <v>0</v>
      </c>
      <c r="AL32" s="335"/>
      <c r="AM32" s="335"/>
      <c r="AN32" s="335"/>
      <c r="AO32" s="337"/>
      <c r="AP32" s="51"/>
      <c r="AQ32" s="55"/>
      <c r="BE32" s="321"/>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41"/>
    </row>
    <row r="39" spans="2:56" s="1" customFormat="1" ht="36.950000000000003" customHeight="1">
      <c r="B39" s="41"/>
      <c r="C39" s="61" t="s">
        <v>55</v>
      </c>
      <c r="AR39" s="41"/>
    </row>
    <row r="40" spans="2:56" s="1" customFormat="1" ht="6.95" customHeight="1">
      <c r="B40" s="41"/>
      <c r="AR40" s="41"/>
    </row>
    <row r="41" spans="2:56" s="3" customFormat="1" ht="14.45" customHeight="1">
      <c r="B41" s="62"/>
      <c r="C41" s="63" t="s">
        <v>16</v>
      </c>
      <c r="L41" s="3" t="str">
        <f>K5</f>
        <v>TAVOD168</v>
      </c>
      <c r="AR41" s="62"/>
    </row>
    <row r="42" spans="2:56" s="4" customFormat="1" ht="36.950000000000003" customHeight="1">
      <c r="B42" s="64"/>
      <c r="C42" s="65" t="s">
        <v>19</v>
      </c>
      <c r="L42" s="338" t="str">
        <f>K6</f>
        <v>Nový Bor, Pihel - prodloužení vodovodu</v>
      </c>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R42" s="64"/>
    </row>
    <row r="43" spans="2:56" s="1" customFormat="1" ht="6.95" customHeight="1">
      <c r="B43" s="41"/>
      <c r="AR43" s="41"/>
    </row>
    <row r="44" spans="2:56" s="1" customFormat="1">
      <c r="B44" s="41"/>
      <c r="C44" s="63" t="s">
        <v>25</v>
      </c>
      <c r="L44" s="66" t="str">
        <f>IF(K8="","",K8)</f>
        <v>Nový Bor, Pihel</v>
      </c>
      <c r="AI44" s="63" t="s">
        <v>27</v>
      </c>
      <c r="AM44" s="340" t="str">
        <f>IF(AN8= "","",AN8)</f>
        <v>13. 6. 2018</v>
      </c>
      <c r="AN44" s="340"/>
      <c r="AR44" s="41"/>
    </row>
    <row r="45" spans="2:56" s="1" customFormat="1" ht="6.95" customHeight="1">
      <c r="B45" s="41"/>
      <c r="AR45" s="41"/>
    </row>
    <row r="46" spans="2:56" s="1" customFormat="1">
      <c r="B46" s="41"/>
      <c r="C46" s="63" t="s">
        <v>31</v>
      </c>
      <c r="L46" s="3" t="str">
        <f>IF(E11= "","",E11)</f>
        <v>Město Nový Bor</v>
      </c>
      <c r="AI46" s="63" t="s">
        <v>37</v>
      </c>
      <c r="AM46" s="341" t="str">
        <f>IF(E17="","",E17)</f>
        <v>Vodohospodářské projekty s.r.o.</v>
      </c>
      <c r="AN46" s="341"/>
      <c r="AO46" s="341"/>
      <c r="AP46" s="341"/>
      <c r="AR46" s="41"/>
      <c r="AS46" s="342" t="s">
        <v>56</v>
      </c>
      <c r="AT46" s="343"/>
      <c r="AU46" s="68"/>
      <c r="AV46" s="68"/>
      <c r="AW46" s="68"/>
      <c r="AX46" s="68"/>
      <c r="AY46" s="68"/>
      <c r="AZ46" s="68"/>
      <c r="BA46" s="68"/>
      <c r="BB46" s="68"/>
      <c r="BC46" s="68"/>
      <c r="BD46" s="69"/>
    </row>
    <row r="47" spans="2:56" s="1" customFormat="1">
      <c r="B47" s="41"/>
      <c r="C47" s="63" t="s">
        <v>35</v>
      </c>
      <c r="L47" s="3" t="str">
        <f>IF(E14= "Vyplň údaj","",E14)</f>
        <v/>
      </c>
      <c r="AR47" s="41"/>
      <c r="AS47" s="344"/>
      <c r="AT47" s="345"/>
      <c r="AU47" s="42"/>
      <c r="AV47" s="42"/>
      <c r="AW47" s="42"/>
      <c r="AX47" s="42"/>
      <c r="AY47" s="42"/>
      <c r="AZ47" s="42"/>
      <c r="BA47" s="42"/>
      <c r="BB47" s="42"/>
      <c r="BC47" s="42"/>
      <c r="BD47" s="70"/>
    </row>
    <row r="48" spans="2:56" s="1" customFormat="1" ht="10.9" customHeight="1">
      <c r="B48" s="41"/>
      <c r="AR48" s="41"/>
      <c r="AS48" s="344"/>
      <c r="AT48" s="345"/>
      <c r="AU48" s="42"/>
      <c r="AV48" s="42"/>
      <c r="AW48" s="42"/>
      <c r="AX48" s="42"/>
      <c r="AY48" s="42"/>
      <c r="AZ48" s="42"/>
      <c r="BA48" s="42"/>
      <c r="BB48" s="42"/>
      <c r="BC48" s="42"/>
      <c r="BD48" s="70"/>
    </row>
    <row r="49" spans="1:91" s="1" customFormat="1" ht="29.25" customHeight="1">
      <c r="B49" s="41"/>
      <c r="C49" s="346" t="s">
        <v>57</v>
      </c>
      <c r="D49" s="347"/>
      <c r="E49" s="347"/>
      <c r="F49" s="347"/>
      <c r="G49" s="347"/>
      <c r="H49" s="71"/>
      <c r="I49" s="348" t="s">
        <v>58</v>
      </c>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9" t="s">
        <v>59</v>
      </c>
      <c r="AH49" s="347"/>
      <c r="AI49" s="347"/>
      <c r="AJ49" s="347"/>
      <c r="AK49" s="347"/>
      <c r="AL49" s="347"/>
      <c r="AM49" s="347"/>
      <c r="AN49" s="348" t="s">
        <v>60</v>
      </c>
      <c r="AO49" s="347"/>
      <c r="AP49" s="347"/>
      <c r="AQ49" s="72" t="s">
        <v>61</v>
      </c>
      <c r="AR49" s="41"/>
      <c r="AS49" s="73" t="s">
        <v>62</v>
      </c>
      <c r="AT49" s="74" t="s">
        <v>63</v>
      </c>
      <c r="AU49" s="74" t="s">
        <v>64</v>
      </c>
      <c r="AV49" s="74" t="s">
        <v>65</v>
      </c>
      <c r="AW49" s="74" t="s">
        <v>66</v>
      </c>
      <c r="AX49" s="74" t="s">
        <v>67</v>
      </c>
      <c r="AY49" s="74" t="s">
        <v>68</v>
      </c>
      <c r="AZ49" s="74" t="s">
        <v>69</v>
      </c>
      <c r="BA49" s="74" t="s">
        <v>70</v>
      </c>
      <c r="BB49" s="74" t="s">
        <v>71</v>
      </c>
      <c r="BC49" s="74" t="s">
        <v>72</v>
      </c>
      <c r="BD49" s="75" t="s">
        <v>73</v>
      </c>
    </row>
    <row r="50" spans="1:91" s="1" customFormat="1" ht="10.9" customHeight="1">
      <c r="B50" s="41"/>
      <c r="AR50" s="41"/>
      <c r="AS50" s="76"/>
      <c r="AT50" s="68"/>
      <c r="AU50" s="68"/>
      <c r="AV50" s="68"/>
      <c r="AW50" s="68"/>
      <c r="AX50" s="68"/>
      <c r="AY50" s="68"/>
      <c r="AZ50" s="68"/>
      <c r="BA50" s="68"/>
      <c r="BB50" s="68"/>
      <c r="BC50" s="68"/>
      <c r="BD50" s="69"/>
    </row>
    <row r="51" spans="1:91" s="4" customFormat="1" ht="32.450000000000003" customHeight="1">
      <c r="B51" s="64"/>
      <c r="C51" s="77" t="s">
        <v>74</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353">
        <f>ROUND(SUM(AG52:AG54),2)</f>
        <v>0</v>
      </c>
      <c r="AH51" s="353"/>
      <c r="AI51" s="353"/>
      <c r="AJ51" s="353"/>
      <c r="AK51" s="353"/>
      <c r="AL51" s="353"/>
      <c r="AM51" s="353"/>
      <c r="AN51" s="354">
        <f>SUM(AG51,AT51)</f>
        <v>0</v>
      </c>
      <c r="AO51" s="354"/>
      <c r="AP51" s="354"/>
      <c r="AQ51" s="79" t="s">
        <v>5</v>
      </c>
      <c r="AR51" s="64"/>
      <c r="AS51" s="80">
        <f>ROUND(SUM(AS52:AS54),2)</f>
        <v>0</v>
      </c>
      <c r="AT51" s="81">
        <f>ROUND(SUM(AV51:AW51),2)</f>
        <v>0</v>
      </c>
      <c r="AU51" s="82">
        <f>ROUND(SUM(AU52:AU54),5)</f>
        <v>0</v>
      </c>
      <c r="AV51" s="81">
        <f>ROUND(AZ51*L26,2)</f>
        <v>0</v>
      </c>
      <c r="AW51" s="81">
        <f>ROUND(BA51*L27,2)</f>
        <v>0</v>
      </c>
      <c r="AX51" s="81">
        <f>ROUND(BB51*L26,2)</f>
        <v>0</v>
      </c>
      <c r="AY51" s="81">
        <f>ROUND(BC51*L27,2)</f>
        <v>0</v>
      </c>
      <c r="AZ51" s="81">
        <f>ROUND(SUM(AZ52:AZ54),2)</f>
        <v>0</v>
      </c>
      <c r="BA51" s="81">
        <f>ROUND(SUM(BA52:BA54),2)</f>
        <v>0</v>
      </c>
      <c r="BB51" s="81">
        <f>ROUND(SUM(BB52:BB54),2)</f>
        <v>0</v>
      </c>
      <c r="BC51" s="81">
        <f>ROUND(SUM(BC52:BC54),2)</f>
        <v>0</v>
      </c>
      <c r="BD51" s="83">
        <f>ROUND(SUM(BD52:BD54),2)</f>
        <v>0</v>
      </c>
      <c r="BS51" s="65" t="s">
        <v>75</v>
      </c>
      <c r="BT51" s="65" t="s">
        <v>76</v>
      </c>
      <c r="BU51" s="84" t="s">
        <v>77</v>
      </c>
      <c r="BV51" s="65" t="s">
        <v>78</v>
      </c>
      <c r="BW51" s="65" t="s">
        <v>7</v>
      </c>
      <c r="BX51" s="65" t="s">
        <v>79</v>
      </c>
      <c r="CL51" s="65" t="s">
        <v>5</v>
      </c>
    </row>
    <row r="52" spans="1:91" s="5" customFormat="1" ht="16.5" customHeight="1">
      <c r="A52" s="85" t="s">
        <v>80</v>
      </c>
      <c r="B52" s="86"/>
      <c r="C52" s="87"/>
      <c r="D52" s="352" t="s">
        <v>81</v>
      </c>
      <c r="E52" s="352"/>
      <c r="F52" s="352"/>
      <c r="G52" s="352"/>
      <c r="H52" s="352"/>
      <c r="I52" s="88"/>
      <c r="J52" s="352" t="s">
        <v>82</v>
      </c>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0">
        <f>'IO 01 - Vodovodní řad'!J27</f>
        <v>0</v>
      </c>
      <c r="AH52" s="351"/>
      <c r="AI52" s="351"/>
      <c r="AJ52" s="351"/>
      <c r="AK52" s="351"/>
      <c r="AL52" s="351"/>
      <c r="AM52" s="351"/>
      <c r="AN52" s="350">
        <f>SUM(AG52,AT52)</f>
        <v>0</v>
      </c>
      <c r="AO52" s="351"/>
      <c r="AP52" s="351"/>
      <c r="AQ52" s="89" t="s">
        <v>83</v>
      </c>
      <c r="AR52" s="86"/>
      <c r="AS52" s="90">
        <v>0</v>
      </c>
      <c r="AT52" s="91">
        <f>ROUND(SUM(AV52:AW52),2)</f>
        <v>0</v>
      </c>
      <c r="AU52" s="92">
        <f>'IO 01 - Vodovodní řad'!P83</f>
        <v>0</v>
      </c>
      <c r="AV52" s="91">
        <f>'IO 01 - Vodovodní řad'!J30</f>
        <v>0</v>
      </c>
      <c r="AW52" s="91">
        <f>'IO 01 - Vodovodní řad'!J31</f>
        <v>0</v>
      </c>
      <c r="AX52" s="91">
        <f>'IO 01 - Vodovodní řad'!J32</f>
        <v>0</v>
      </c>
      <c r="AY52" s="91">
        <f>'IO 01 - Vodovodní řad'!J33</f>
        <v>0</v>
      </c>
      <c r="AZ52" s="91">
        <f>'IO 01 - Vodovodní řad'!F30</f>
        <v>0</v>
      </c>
      <c r="BA52" s="91">
        <f>'IO 01 - Vodovodní řad'!F31</f>
        <v>0</v>
      </c>
      <c r="BB52" s="91">
        <f>'IO 01 - Vodovodní řad'!F32</f>
        <v>0</v>
      </c>
      <c r="BC52" s="91">
        <f>'IO 01 - Vodovodní řad'!F33</f>
        <v>0</v>
      </c>
      <c r="BD52" s="93">
        <f>'IO 01 - Vodovodní řad'!F34</f>
        <v>0</v>
      </c>
      <c r="BT52" s="94" t="s">
        <v>24</v>
      </c>
      <c r="BV52" s="94" t="s">
        <v>78</v>
      </c>
      <c r="BW52" s="94" t="s">
        <v>84</v>
      </c>
      <c r="BX52" s="94" t="s">
        <v>7</v>
      </c>
      <c r="CL52" s="94" t="s">
        <v>85</v>
      </c>
      <c r="CM52" s="94" t="s">
        <v>86</v>
      </c>
    </row>
    <row r="53" spans="1:91" s="5" customFormat="1" ht="16.5" customHeight="1">
      <c r="A53" s="85" t="s">
        <v>80</v>
      </c>
      <c r="B53" s="86"/>
      <c r="C53" s="87"/>
      <c r="D53" s="352" t="s">
        <v>87</v>
      </c>
      <c r="E53" s="352"/>
      <c r="F53" s="352"/>
      <c r="G53" s="352"/>
      <c r="H53" s="352"/>
      <c r="I53" s="88"/>
      <c r="J53" s="352" t="s">
        <v>88</v>
      </c>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0">
        <f>'IO 02 - Vodovodní přípojky'!J27</f>
        <v>0</v>
      </c>
      <c r="AH53" s="351"/>
      <c r="AI53" s="351"/>
      <c r="AJ53" s="351"/>
      <c r="AK53" s="351"/>
      <c r="AL53" s="351"/>
      <c r="AM53" s="351"/>
      <c r="AN53" s="350">
        <f>SUM(AG53,AT53)</f>
        <v>0</v>
      </c>
      <c r="AO53" s="351"/>
      <c r="AP53" s="351"/>
      <c r="AQ53" s="89" t="s">
        <v>83</v>
      </c>
      <c r="AR53" s="86"/>
      <c r="AS53" s="90">
        <v>0</v>
      </c>
      <c r="AT53" s="91">
        <f>ROUND(SUM(AV53:AW53),2)</f>
        <v>0</v>
      </c>
      <c r="AU53" s="92">
        <f>'IO 02 - Vodovodní přípojky'!P83</f>
        <v>0</v>
      </c>
      <c r="AV53" s="91">
        <f>'IO 02 - Vodovodní přípojky'!J30</f>
        <v>0</v>
      </c>
      <c r="AW53" s="91">
        <f>'IO 02 - Vodovodní přípojky'!J31</f>
        <v>0</v>
      </c>
      <c r="AX53" s="91">
        <f>'IO 02 - Vodovodní přípojky'!J32</f>
        <v>0</v>
      </c>
      <c r="AY53" s="91">
        <f>'IO 02 - Vodovodní přípojky'!J33</f>
        <v>0</v>
      </c>
      <c r="AZ53" s="91">
        <f>'IO 02 - Vodovodní přípojky'!F30</f>
        <v>0</v>
      </c>
      <c r="BA53" s="91">
        <f>'IO 02 - Vodovodní přípojky'!F31</f>
        <v>0</v>
      </c>
      <c r="BB53" s="91">
        <f>'IO 02 - Vodovodní přípojky'!F32</f>
        <v>0</v>
      </c>
      <c r="BC53" s="91">
        <f>'IO 02 - Vodovodní přípojky'!F33</f>
        <v>0</v>
      </c>
      <c r="BD53" s="93">
        <f>'IO 02 - Vodovodní přípojky'!F34</f>
        <v>0</v>
      </c>
      <c r="BT53" s="94" t="s">
        <v>24</v>
      </c>
      <c r="BV53" s="94" t="s">
        <v>78</v>
      </c>
      <c r="BW53" s="94" t="s">
        <v>89</v>
      </c>
      <c r="BX53" s="94" t="s">
        <v>7</v>
      </c>
      <c r="CL53" s="94" t="s">
        <v>85</v>
      </c>
      <c r="CM53" s="94" t="s">
        <v>86</v>
      </c>
    </row>
    <row r="54" spans="1:91" s="5" customFormat="1" ht="16.5" customHeight="1">
      <c r="A54" s="85" t="s">
        <v>80</v>
      </c>
      <c r="B54" s="86"/>
      <c r="C54" s="87"/>
      <c r="D54" s="352" t="s">
        <v>90</v>
      </c>
      <c r="E54" s="352"/>
      <c r="F54" s="352"/>
      <c r="G54" s="352"/>
      <c r="H54" s="352"/>
      <c r="I54" s="88"/>
      <c r="J54" s="352" t="s">
        <v>91</v>
      </c>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0">
        <f>'VON - Vedlejší a ostatní ...'!J27</f>
        <v>0</v>
      </c>
      <c r="AH54" s="351"/>
      <c r="AI54" s="351"/>
      <c r="AJ54" s="351"/>
      <c r="AK54" s="351"/>
      <c r="AL54" s="351"/>
      <c r="AM54" s="351"/>
      <c r="AN54" s="350">
        <f>SUM(AG54,AT54)</f>
        <v>0</v>
      </c>
      <c r="AO54" s="351"/>
      <c r="AP54" s="351"/>
      <c r="AQ54" s="89" t="s">
        <v>90</v>
      </c>
      <c r="AR54" s="86"/>
      <c r="AS54" s="95">
        <v>0</v>
      </c>
      <c r="AT54" s="96">
        <f>ROUND(SUM(AV54:AW54),2)</f>
        <v>0</v>
      </c>
      <c r="AU54" s="97">
        <f>'VON - Vedlejší a ostatní ...'!P83</f>
        <v>0</v>
      </c>
      <c r="AV54" s="96">
        <f>'VON - Vedlejší a ostatní ...'!J30</f>
        <v>0</v>
      </c>
      <c r="AW54" s="96">
        <f>'VON - Vedlejší a ostatní ...'!J31</f>
        <v>0</v>
      </c>
      <c r="AX54" s="96">
        <f>'VON - Vedlejší a ostatní ...'!J32</f>
        <v>0</v>
      </c>
      <c r="AY54" s="96">
        <f>'VON - Vedlejší a ostatní ...'!J33</f>
        <v>0</v>
      </c>
      <c r="AZ54" s="96">
        <f>'VON - Vedlejší a ostatní ...'!F30</f>
        <v>0</v>
      </c>
      <c r="BA54" s="96">
        <f>'VON - Vedlejší a ostatní ...'!F31</f>
        <v>0</v>
      </c>
      <c r="BB54" s="96">
        <f>'VON - Vedlejší a ostatní ...'!F32</f>
        <v>0</v>
      </c>
      <c r="BC54" s="96">
        <f>'VON - Vedlejší a ostatní ...'!F33</f>
        <v>0</v>
      </c>
      <c r="BD54" s="98">
        <f>'VON - Vedlejší a ostatní ...'!F34</f>
        <v>0</v>
      </c>
      <c r="BT54" s="94" t="s">
        <v>24</v>
      </c>
      <c r="BV54" s="94" t="s">
        <v>78</v>
      </c>
      <c r="BW54" s="94" t="s">
        <v>92</v>
      </c>
      <c r="BX54" s="94" t="s">
        <v>7</v>
      </c>
      <c r="CL54" s="94" t="s">
        <v>5</v>
      </c>
      <c r="CM54" s="94" t="s">
        <v>86</v>
      </c>
    </row>
    <row r="55" spans="1:91" s="1" customFormat="1" ht="30" customHeight="1">
      <c r="B55" s="41"/>
      <c r="AR55" s="41"/>
    </row>
    <row r="56" spans="1:91" s="1" customFormat="1" ht="6.95" customHeight="1">
      <c r="B56" s="56"/>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41"/>
    </row>
  </sheetData>
  <mergeCells count="49">
    <mergeCell ref="AR2:BE2"/>
    <mergeCell ref="AN54:AP54"/>
    <mergeCell ref="AG54:AM54"/>
    <mergeCell ref="D54:H54"/>
    <mergeCell ref="J54:AF54"/>
    <mergeCell ref="AG51:AM51"/>
    <mergeCell ref="AN51:AP51"/>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IO 01 - Vodovodní řad'!C2" display="/"/>
    <hyperlink ref="A53" location="'IO 02 - Vodovodní přípojky'!C2" display="/"/>
    <hyperlink ref="A54" location="'VON - Vedlejší a ostatní ...'!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67"/>
  <sheetViews>
    <sheetView showGridLines="0" workbookViewId="0">
      <pane ySplit="1" topLeftCell="A113"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0"/>
      <c r="C1" s="100"/>
      <c r="D1" s="101" t="s">
        <v>1</v>
      </c>
      <c r="E1" s="100"/>
      <c r="F1" s="102" t="s">
        <v>93</v>
      </c>
      <c r="G1" s="365" t="s">
        <v>94</v>
      </c>
      <c r="H1" s="365"/>
      <c r="I1" s="103"/>
      <c r="J1" s="102" t="s">
        <v>95</v>
      </c>
      <c r="K1" s="101" t="s">
        <v>96</v>
      </c>
      <c r="L1" s="102" t="s">
        <v>97</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55" t="s">
        <v>8</v>
      </c>
      <c r="M2" s="356"/>
      <c r="N2" s="356"/>
      <c r="O2" s="356"/>
      <c r="P2" s="356"/>
      <c r="Q2" s="356"/>
      <c r="R2" s="356"/>
      <c r="S2" s="356"/>
      <c r="T2" s="356"/>
      <c r="U2" s="356"/>
      <c r="V2" s="356"/>
      <c r="AT2" s="24" t="s">
        <v>84</v>
      </c>
    </row>
    <row r="3" spans="1:70" ht="6.95" customHeight="1">
      <c r="B3" s="25"/>
      <c r="C3" s="26"/>
      <c r="D3" s="26"/>
      <c r="E3" s="26"/>
      <c r="F3" s="26"/>
      <c r="G3" s="26"/>
      <c r="H3" s="26"/>
      <c r="I3" s="104"/>
      <c r="J3" s="26"/>
      <c r="K3" s="27"/>
      <c r="AT3" s="24" t="s">
        <v>86</v>
      </c>
    </row>
    <row r="4" spans="1:70" ht="36.950000000000003" customHeight="1">
      <c r="B4" s="28"/>
      <c r="C4" s="29"/>
      <c r="D4" s="30" t="s">
        <v>98</v>
      </c>
      <c r="E4" s="29"/>
      <c r="F4" s="29"/>
      <c r="G4" s="29"/>
      <c r="H4" s="29"/>
      <c r="I4" s="105"/>
      <c r="J4" s="29"/>
      <c r="K4" s="31"/>
      <c r="M4" s="32" t="s">
        <v>13</v>
      </c>
      <c r="AT4" s="24" t="s">
        <v>6</v>
      </c>
    </row>
    <row r="5" spans="1:70" ht="6.95" customHeight="1">
      <c r="B5" s="28"/>
      <c r="C5" s="29"/>
      <c r="D5" s="29"/>
      <c r="E5" s="29"/>
      <c r="F5" s="29"/>
      <c r="G5" s="29"/>
      <c r="H5" s="29"/>
      <c r="I5" s="105"/>
      <c r="J5" s="29"/>
      <c r="K5" s="31"/>
    </row>
    <row r="6" spans="1:70">
      <c r="B6" s="28"/>
      <c r="C6" s="29"/>
      <c r="D6" s="37" t="s">
        <v>19</v>
      </c>
      <c r="E6" s="29"/>
      <c r="F6" s="29"/>
      <c r="G6" s="29"/>
      <c r="H6" s="29"/>
      <c r="I6" s="105"/>
      <c r="J6" s="29"/>
      <c r="K6" s="31"/>
    </row>
    <row r="7" spans="1:70" ht="16.5" customHeight="1">
      <c r="B7" s="28"/>
      <c r="C7" s="29"/>
      <c r="D7" s="29"/>
      <c r="E7" s="357" t="str">
        <f>'Rekapitulace stavby'!K6</f>
        <v>Nový Bor, Pihel - prodloužení vodovodu</v>
      </c>
      <c r="F7" s="358"/>
      <c r="G7" s="358"/>
      <c r="H7" s="358"/>
      <c r="I7" s="105"/>
      <c r="J7" s="29"/>
      <c r="K7" s="31"/>
    </row>
    <row r="8" spans="1:70" s="1" customFormat="1">
      <c r="B8" s="41"/>
      <c r="C8" s="42"/>
      <c r="D8" s="37" t="s">
        <v>99</v>
      </c>
      <c r="E8" s="42"/>
      <c r="F8" s="42"/>
      <c r="G8" s="42"/>
      <c r="H8" s="42"/>
      <c r="I8" s="106"/>
      <c r="J8" s="42"/>
      <c r="K8" s="45"/>
    </row>
    <row r="9" spans="1:70" s="1" customFormat="1" ht="36.950000000000003" customHeight="1">
      <c r="B9" s="41"/>
      <c r="C9" s="42"/>
      <c r="D9" s="42"/>
      <c r="E9" s="359" t="s">
        <v>100</v>
      </c>
      <c r="F9" s="360"/>
      <c r="G9" s="360"/>
      <c r="H9" s="360"/>
      <c r="I9" s="106"/>
      <c r="J9" s="42"/>
      <c r="K9" s="45"/>
    </row>
    <row r="10" spans="1:70" s="1" customFormat="1" ht="13.5">
      <c r="B10" s="41"/>
      <c r="C10" s="42"/>
      <c r="D10" s="42"/>
      <c r="E10" s="42"/>
      <c r="F10" s="42"/>
      <c r="G10" s="42"/>
      <c r="H10" s="42"/>
      <c r="I10" s="106"/>
      <c r="J10" s="42"/>
      <c r="K10" s="45"/>
    </row>
    <row r="11" spans="1:70" s="1" customFormat="1" ht="14.45" customHeight="1">
      <c r="B11" s="41"/>
      <c r="C11" s="42"/>
      <c r="D11" s="37" t="s">
        <v>22</v>
      </c>
      <c r="E11" s="42"/>
      <c r="F11" s="35" t="s">
        <v>85</v>
      </c>
      <c r="G11" s="42"/>
      <c r="H11" s="42"/>
      <c r="I11" s="107" t="s">
        <v>23</v>
      </c>
      <c r="J11" s="35" t="s">
        <v>101</v>
      </c>
      <c r="K11" s="45"/>
    </row>
    <row r="12" spans="1:70" s="1" customFormat="1" ht="14.45" customHeight="1">
      <c r="B12" s="41"/>
      <c r="C12" s="42"/>
      <c r="D12" s="37" t="s">
        <v>25</v>
      </c>
      <c r="E12" s="42"/>
      <c r="F12" s="35" t="s">
        <v>26</v>
      </c>
      <c r="G12" s="42"/>
      <c r="H12" s="42"/>
      <c r="I12" s="107" t="s">
        <v>27</v>
      </c>
      <c r="J12" s="108" t="str">
        <f>'Rekapitulace stavby'!AN8</f>
        <v>13. 6. 2018</v>
      </c>
      <c r="K12" s="45"/>
    </row>
    <row r="13" spans="1:70" s="1" customFormat="1" ht="10.9" customHeight="1">
      <c r="B13" s="41"/>
      <c r="C13" s="42"/>
      <c r="D13" s="42"/>
      <c r="E13" s="42"/>
      <c r="F13" s="42"/>
      <c r="G13" s="42"/>
      <c r="H13" s="42"/>
      <c r="I13" s="106"/>
      <c r="J13" s="42"/>
      <c r="K13" s="45"/>
    </row>
    <row r="14" spans="1:70" s="1" customFormat="1" ht="14.45" customHeight="1">
      <c r="B14" s="41"/>
      <c r="C14" s="42"/>
      <c r="D14" s="37" t="s">
        <v>31</v>
      </c>
      <c r="E14" s="42"/>
      <c r="F14" s="42"/>
      <c r="G14" s="42"/>
      <c r="H14" s="42"/>
      <c r="I14" s="107" t="s">
        <v>32</v>
      </c>
      <c r="J14" s="35" t="s">
        <v>5</v>
      </c>
      <c r="K14" s="45"/>
    </row>
    <row r="15" spans="1:70" s="1" customFormat="1" ht="18" customHeight="1">
      <c r="B15" s="41"/>
      <c r="C15" s="42"/>
      <c r="D15" s="42"/>
      <c r="E15" s="35" t="s">
        <v>33</v>
      </c>
      <c r="F15" s="42"/>
      <c r="G15" s="42"/>
      <c r="H15" s="42"/>
      <c r="I15" s="107" t="s">
        <v>34</v>
      </c>
      <c r="J15" s="35" t="s">
        <v>5</v>
      </c>
      <c r="K15" s="45"/>
    </row>
    <row r="16" spans="1:70" s="1" customFormat="1" ht="6.95" customHeight="1">
      <c r="B16" s="41"/>
      <c r="C16" s="42"/>
      <c r="D16" s="42"/>
      <c r="E16" s="42"/>
      <c r="F16" s="42"/>
      <c r="G16" s="42"/>
      <c r="H16" s="42"/>
      <c r="I16" s="106"/>
      <c r="J16" s="42"/>
      <c r="K16" s="45"/>
    </row>
    <row r="17" spans="2:11" s="1" customFormat="1" ht="14.45" customHeight="1">
      <c r="B17" s="41"/>
      <c r="C17" s="42"/>
      <c r="D17" s="37" t="s">
        <v>35</v>
      </c>
      <c r="E17" s="42"/>
      <c r="F17" s="42"/>
      <c r="G17" s="42"/>
      <c r="H17" s="42"/>
      <c r="I17" s="107" t="s">
        <v>32</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34</v>
      </c>
      <c r="J18" s="35" t="str">
        <f>IF('Rekapitulace stavby'!AN14="Vyplň údaj","",IF('Rekapitulace stavby'!AN14="","",'Rekapitulace stavby'!AN14))</f>
        <v/>
      </c>
      <c r="K18" s="45"/>
    </row>
    <row r="19" spans="2:11" s="1" customFormat="1" ht="6.95" customHeight="1">
      <c r="B19" s="41"/>
      <c r="C19" s="42"/>
      <c r="D19" s="42"/>
      <c r="E19" s="42"/>
      <c r="F19" s="42"/>
      <c r="G19" s="42"/>
      <c r="H19" s="42"/>
      <c r="I19" s="106"/>
      <c r="J19" s="42"/>
      <c r="K19" s="45"/>
    </row>
    <row r="20" spans="2:11" s="1" customFormat="1" ht="14.45" customHeight="1">
      <c r="B20" s="41"/>
      <c r="C20" s="42"/>
      <c r="D20" s="37" t="s">
        <v>37</v>
      </c>
      <c r="E20" s="42"/>
      <c r="F20" s="42"/>
      <c r="G20" s="42"/>
      <c r="H20" s="42"/>
      <c r="I20" s="107" t="s">
        <v>32</v>
      </c>
      <c r="J20" s="35" t="s">
        <v>5</v>
      </c>
      <c r="K20" s="45"/>
    </row>
    <row r="21" spans="2:11" s="1" customFormat="1" ht="18" customHeight="1">
      <c r="B21" s="41"/>
      <c r="C21" s="42"/>
      <c r="D21" s="42"/>
      <c r="E21" s="35" t="s">
        <v>38</v>
      </c>
      <c r="F21" s="42"/>
      <c r="G21" s="42"/>
      <c r="H21" s="42"/>
      <c r="I21" s="107" t="s">
        <v>34</v>
      </c>
      <c r="J21" s="35" t="s">
        <v>5</v>
      </c>
      <c r="K21" s="45"/>
    </row>
    <row r="22" spans="2:11" s="1" customFormat="1" ht="6.95" customHeight="1">
      <c r="B22" s="41"/>
      <c r="C22" s="42"/>
      <c r="D22" s="42"/>
      <c r="E22" s="42"/>
      <c r="F22" s="42"/>
      <c r="G22" s="42"/>
      <c r="H22" s="42"/>
      <c r="I22" s="106"/>
      <c r="J22" s="42"/>
      <c r="K22" s="45"/>
    </row>
    <row r="23" spans="2:11" s="1" customFormat="1" ht="14.45" customHeight="1">
      <c r="B23" s="41"/>
      <c r="C23" s="42"/>
      <c r="D23" s="37" t="s">
        <v>40</v>
      </c>
      <c r="E23" s="42"/>
      <c r="F23" s="42"/>
      <c r="G23" s="42"/>
      <c r="H23" s="42"/>
      <c r="I23" s="106"/>
      <c r="J23" s="42"/>
      <c r="K23" s="45"/>
    </row>
    <row r="24" spans="2:11" s="6" customFormat="1" ht="57" customHeight="1">
      <c r="B24" s="109"/>
      <c r="C24" s="110"/>
      <c r="D24" s="110"/>
      <c r="E24" s="327" t="s">
        <v>41</v>
      </c>
      <c r="F24" s="327"/>
      <c r="G24" s="327"/>
      <c r="H24" s="327"/>
      <c r="I24" s="111"/>
      <c r="J24" s="110"/>
      <c r="K24" s="112"/>
    </row>
    <row r="25" spans="2:11" s="1" customFormat="1" ht="6.95" customHeight="1">
      <c r="B25" s="41"/>
      <c r="C25" s="42"/>
      <c r="D25" s="42"/>
      <c r="E25" s="42"/>
      <c r="F25" s="42"/>
      <c r="G25" s="42"/>
      <c r="H25" s="42"/>
      <c r="I25" s="106"/>
      <c r="J25" s="42"/>
      <c r="K25" s="45"/>
    </row>
    <row r="26" spans="2:11" s="1" customFormat="1" ht="6.95" customHeight="1">
      <c r="B26" s="41"/>
      <c r="C26" s="42"/>
      <c r="D26" s="68"/>
      <c r="E26" s="68"/>
      <c r="F26" s="68"/>
      <c r="G26" s="68"/>
      <c r="H26" s="68"/>
      <c r="I26" s="113"/>
      <c r="J26" s="68"/>
      <c r="K26" s="114"/>
    </row>
    <row r="27" spans="2:11" s="1" customFormat="1" ht="25.35" customHeight="1">
      <c r="B27" s="41"/>
      <c r="C27" s="42"/>
      <c r="D27" s="115" t="s">
        <v>42</v>
      </c>
      <c r="E27" s="42"/>
      <c r="F27" s="42"/>
      <c r="G27" s="42"/>
      <c r="H27" s="42"/>
      <c r="I27" s="106"/>
      <c r="J27" s="116">
        <f>ROUND(J83,2)</f>
        <v>0</v>
      </c>
      <c r="K27" s="45"/>
    </row>
    <row r="28" spans="2:11" s="1" customFormat="1" ht="6.95" customHeight="1">
      <c r="B28" s="41"/>
      <c r="C28" s="42"/>
      <c r="D28" s="68"/>
      <c r="E28" s="68"/>
      <c r="F28" s="68"/>
      <c r="G28" s="68"/>
      <c r="H28" s="68"/>
      <c r="I28" s="113"/>
      <c r="J28" s="68"/>
      <c r="K28" s="114"/>
    </row>
    <row r="29" spans="2:11" s="1" customFormat="1" ht="14.45" customHeight="1">
      <c r="B29" s="41"/>
      <c r="C29" s="42"/>
      <c r="D29" s="42"/>
      <c r="E29" s="42"/>
      <c r="F29" s="46" t="s">
        <v>44</v>
      </c>
      <c r="G29" s="42"/>
      <c r="H29" s="42"/>
      <c r="I29" s="117" t="s">
        <v>43</v>
      </c>
      <c r="J29" s="46" t="s">
        <v>45</v>
      </c>
      <c r="K29" s="45"/>
    </row>
    <row r="30" spans="2:11" s="1" customFormat="1" ht="14.45" customHeight="1">
      <c r="B30" s="41"/>
      <c r="C30" s="42"/>
      <c r="D30" s="49" t="s">
        <v>46</v>
      </c>
      <c r="E30" s="49" t="s">
        <v>47</v>
      </c>
      <c r="F30" s="118">
        <f>ROUND(SUM(BE83:BE666), 2)</f>
        <v>0</v>
      </c>
      <c r="G30" s="42"/>
      <c r="H30" s="42"/>
      <c r="I30" s="119">
        <v>0.21</v>
      </c>
      <c r="J30" s="118">
        <f>ROUND(ROUND((SUM(BE83:BE666)), 2)*I30, 2)</f>
        <v>0</v>
      </c>
      <c r="K30" s="45"/>
    </row>
    <row r="31" spans="2:11" s="1" customFormat="1" ht="14.45" customHeight="1">
      <c r="B31" s="41"/>
      <c r="C31" s="42"/>
      <c r="D31" s="42"/>
      <c r="E31" s="49" t="s">
        <v>48</v>
      </c>
      <c r="F31" s="118">
        <f>ROUND(SUM(BF83:BF666), 2)</f>
        <v>0</v>
      </c>
      <c r="G31" s="42"/>
      <c r="H31" s="42"/>
      <c r="I31" s="119">
        <v>0.15</v>
      </c>
      <c r="J31" s="118">
        <f>ROUND(ROUND((SUM(BF83:BF666)), 2)*I31, 2)</f>
        <v>0</v>
      </c>
      <c r="K31" s="45"/>
    </row>
    <row r="32" spans="2:11" s="1" customFormat="1" ht="14.45" hidden="1" customHeight="1">
      <c r="B32" s="41"/>
      <c r="C32" s="42"/>
      <c r="D32" s="42"/>
      <c r="E32" s="49" t="s">
        <v>49</v>
      </c>
      <c r="F32" s="118">
        <f>ROUND(SUM(BG83:BG666), 2)</f>
        <v>0</v>
      </c>
      <c r="G32" s="42"/>
      <c r="H32" s="42"/>
      <c r="I32" s="119">
        <v>0.21</v>
      </c>
      <c r="J32" s="118">
        <v>0</v>
      </c>
      <c r="K32" s="45"/>
    </row>
    <row r="33" spans="2:11" s="1" customFormat="1" ht="14.45" hidden="1" customHeight="1">
      <c r="B33" s="41"/>
      <c r="C33" s="42"/>
      <c r="D33" s="42"/>
      <c r="E33" s="49" t="s">
        <v>50</v>
      </c>
      <c r="F33" s="118">
        <f>ROUND(SUM(BH83:BH666), 2)</f>
        <v>0</v>
      </c>
      <c r="G33" s="42"/>
      <c r="H33" s="42"/>
      <c r="I33" s="119">
        <v>0.15</v>
      </c>
      <c r="J33" s="118">
        <v>0</v>
      </c>
      <c r="K33" s="45"/>
    </row>
    <row r="34" spans="2:11" s="1" customFormat="1" ht="14.45" hidden="1" customHeight="1">
      <c r="B34" s="41"/>
      <c r="C34" s="42"/>
      <c r="D34" s="42"/>
      <c r="E34" s="49" t="s">
        <v>51</v>
      </c>
      <c r="F34" s="118">
        <f>ROUND(SUM(BI83:BI666), 2)</f>
        <v>0</v>
      </c>
      <c r="G34" s="42"/>
      <c r="H34" s="42"/>
      <c r="I34" s="119">
        <v>0</v>
      </c>
      <c r="J34" s="118">
        <v>0</v>
      </c>
      <c r="K34" s="45"/>
    </row>
    <row r="35" spans="2:11" s="1" customFormat="1" ht="6.95" customHeight="1">
      <c r="B35" s="41"/>
      <c r="C35" s="42"/>
      <c r="D35" s="42"/>
      <c r="E35" s="42"/>
      <c r="F35" s="42"/>
      <c r="G35" s="42"/>
      <c r="H35" s="42"/>
      <c r="I35" s="106"/>
      <c r="J35" s="42"/>
      <c r="K35" s="45"/>
    </row>
    <row r="36" spans="2:11" s="1" customFormat="1" ht="25.35" customHeight="1">
      <c r="B36" s="41"/>
      <c r="C36" s="120"/>
      <c r="D36" s="121" t="s">
        <v>52</v>
      </c>
      <c r="E36" s="71"/>
      <c r="F36" s="71"/>
      <c r="G36" s="122" t="s">
        <v>53</v>
      </c>
      <c r="H36" s="123" t="s">
        <v>54</v>
      </c>
      <c r="I36" s="124"/>
      <c r="J36" s="125">
        <f>SUM(J27:J34)</f>
        <v>0</v>
      </c>
      <c r="K36" s="126"/>
    </row>
    <row r="37" spans="2:11" s="1" customFormat="1" ht="14.45" customHeight="1">
      <c r="B37" s="56"/>
      <c r="C37" s="57"/>
      <c r="D37" s="57"/>
      <c r="E37" s="57"/>
      <c r="F37" s="57"/>
      <c r="G37" s="57"/>
      <c r="H37" s="57"/>
      <c r="I37" s="127"/>
      <c r="J37" s="57"/>
      <c r="K37" s="58"/>
    </row>
    <row r="41" spans="2:11" s="1" customFormat="1" ht="6.95" customHeight="1">
      <c r="B41" s="59"/>
      <c r="C41" s="60"/>
      <c r="D41" s="60"/>
      <c r="E41" s="60"/>
      <c r="F41" s="60"/>
      <c r="G41" s="60"/>
      <c r="H41" s="60"/>
      <c r="I41" s="128"/>
      <c r="J41" s="60"/>
      <c r="K41" s="129"/>
    </row>
    <row r="42" spans="2:11" s="1" customFormat="1" ht="36.950000000000003" customHeight="1">
      <c r="B42" s="41"/>
      <c r="C42" s="30" t="s">
        <v>102</v>
      </c>
      <c r="D42" s="42"/>
      <c r="E42" s="42"/>
      <c r="F42" s="42"/>
      <c r="G42" s="42"/>
      <c r="H42" s="42"/>
      <c r="I42" s="106"/>
      <c r="J42" s="42"/>
      <c r="K42" s="45"/>
    </row>
    <row r="43" spans="2:11" s="1" customFormat="1" ht="6.95" customHeight="1">
      <c r="B43" s="41"/>
      <c r="C43" s="42"/>
      <c r="D43" s="42"/>
      <c r="E43" s="42"/>
      <c r="F43" s="42"/>
      <c r="G43" s="42"/>
      <c r="H43" s="42"/>
      <c r="I43" s="106"/>
      <c r="J43" s="42"/>
      <c r="K43" s="45"/>
    </row>
    <row r="44" spans="2:11" s="1" customFormat="1" ht="14.45" customHeight="1">
      <c r="B44" s="41"/>
      <c r="C44" s="37" t="s">
        <v>19</v>
      </c>
      <c r="D44" s="42"/>
      <c r="E44" s="42"/>
      <c r="F44" s="42"/>
      <c r="G44" s="42"/>
      <c r="H44" s="42"/>
      <c r="I44" s="106"/>
      <c r="J44" s="42"/>
      <c r="K44" s="45"/>
    </row>
    <row r="45" spans="2:11" s="1" customFormat="1" ht="16.5" customHeight="1">
      <c r="B45" s="41"/>
      <c r="C45" s="42"/>
      <c r="D45" s="42"/>
      <c r="E45" s="357" t="str">
        <f>E7</f>
        <v>Nový Bor, Pihel - prodloužení vodovodu</v>
      </c>
      <c r="F45" s="358"/>
      <c r="G45" s="358"/>
      <c r="H45" s="358"/>
      <c r="I45" s="106"/>
      <c r="J45" s="42"/>
      <c r="K45" s="45"/>
    </row>
    <row r="46" spans="2:11" s="1" customFormat="1" ht="14.45" customHeight="1">
      <c r="B46" s="41"/>
      <c r="C46" s="37" t="s">
        <v>99</v>
      </c>
      <c r="D46" s="42"/>
      <c r="E46" s="42"/>
      <c r="F46" s="42"/>
      <c r="G46" s="42"/>
      <c r="H46" s="42"/>
      <c r="I46" s="106"/>
      <c r="J46" s="42"/>
      <c r="K46" s="45"/>
    </row>
    <row r="47" spans="2:11" s="1" customFormat="1" ht="17.25" customHeight="1">
      <c r="B47" s="41"/>
      <c r="C47" s="42"/>
      <c r="D47" s="42"/>
      <c r="E47" s="359" t="str">
        <f>E9</f>
        <v>IO 01 - Vodovodní řad</v>
      </c>
      <c r="F47" s="360"/>
      <c r="G47" s="360"/>
      <c r="H47" s="360"/>
      <c r="I47" s="106"/>
      <c r="J47" s="42"/>
      <c r="K47" s="45"/>
    </row>
    <row r="48" spans="2:11" s="1" customFormat="1" ht="6.95" customHeight="1">
      <c r="B48" s="41"/>
      <c r="C48" s="42"/>
      <c r="D48" s="42"/>
      <c r="E48" s="42"/>
      <c r="F48" s="42"/>
      <c r="G48" s="42"/>
      <c r="H48" s="42"/>
      <c r="I48" s="106"/>
      <c r="J48" s="42"/>
      <c r="K48" s="45"/>
    </row>
    <row r="49" spans="2:47" s="1" customFormat="1" ht="18" customHeight="1">
      <c r="B49" s="41"/>
      <c r="C49" s="37" t="s">
        <v>25</v>
      </c>
      <c r="D49" s="42"/>
      <c r="E49" s="42"/>
      <c r="F49" s="35" t="str">
        <f>F12</f>
        <v>Nový Bor, Pihel</v>
      </c>
      <c r="G49" s="42"/>
      <c r="H49" s="42"/>
      <c r="I49" s="107" t="s">
        <v>27</v>
      </c>
      <c r="J49" s="108" t="str">
        <f>IF(J12="","",J12)</f>
        <v>13. 6. 2018</v>
      </c>
      <c r="K49" s="45"/>
    </row>
    <row r="50" spans="2:47" s="1" customFormat="1" ht="6.95" customHeight="1">
      <c r="B50" s="41"/>
      <c r="C50" s="42"/>
      <c r="D50" s="42"/>
      <c r="E50" s="42"/>
      <c r="F50" s="42"/>
      <c r="G50" s="42"/>
      <c r="H50" s="42"/>
      <c r="I50" s="106"/>
      <c r="J50" s="42"/>
      <c r="K50" s="45"/>
    </row>
    <row r="51" spans="2:47" s="1" customFormat="1">
      <c r="B51" s="41"/>
      <c r="C51" s="37" t="s">
        <v>31</v>
      </c>
      <c r="D51" s="42"/>
      <c r="E51" s="42"/>
      <c r="F51" s="35" t="str">
        <f>E15</f>
        <v>Město Nový Bor</v>
      </c>
      <c r="G51" s="42"/>
      <c r="H51" s="42"/>
      <c r="I51" s="107" t="s">
        <v>37</v>
      </c>
      <c r="J51" s="327" t="str">
        <f>E21</f>
        <v>Vodohospodářské projekty s.r.o.</v>
      </c>
      <c r="K51" s="45"/>
    </row>
    <row r="52" spans="2:47" s="1" customFormat="1" ht="14.45" customHeight="1">
      <c r="B52" s="41"/>
      <c r="C52" s="37" t="s">
        <v>35</v>
      </c>
      <c r="D52" s="42"/>
      <c r="E52" s="42"/>
      <c r="F52" s="35" t="str">
        <f>IF(E18="","",E18)</f>
        <v/>
      </c>
      <c r="G52" s="42"/>
      <c r="H52" s="42"/>
      <c r="I52" s="106"/>
      <c r="J52" s="361"/>
      <c r="K52" s="45"/>
    </row>
    <row r="53" spans="2:47" s="1" customFormat="1" ht="10.35" customHeight="1">
      <c r="B53" s="41"/>
      <c r="C53" s="42"/>
      <c r="D53" s="42"/>
      <c r="E53" s="42"/>
      <c r="F53" s="42"/>
      <c r="G53" s="42"/>
      <c r="H53" s="42"/>
      <c r="I53" s="106"/>
      <c r="J53" s="42"/>
      <c r="K53" s="45"/>
    </row>
    <row r="54" spans="2:47" s="1" customFormat="1" ht="29.25" customHeight="1">
      <c r="B54" s="41"/>
      <c r="C54" s="130" t="s">
        <v>103</v>
      </c>
      <c r="D54" s="120"/>
      <c r="E54" s="120"/>
      <c r="F54" s="120"/>
      <c r="G54" s="120"/>
      <c r="H54" s="120"/>
      <c r="I54" s="131"/>
      <c r="J54" s="132" t="s">
        <v>104</v>
      </c>
      <c r="K54" s="133"/>
    </row>
    <row r="55" spans="2:47" s="1" customFormat="1" ht="10.35" customHeight="1">
      <c r="B55" s="41"/>
      <c r="C55" s="42"/>
      <c r="D55" s="42"/>
      <c r="E55" s="42"/>
      <c r="F55" s="42"/>
      <c r="G55" s="42"/>
      <c r="H55" s="42"/>
      <c r="I55" s="106"/>
      <c r="J55" s="42"/>
      <c r="K55" s="45"/>
    </row>
    <row r="56" spans="2:47" s="1" customFormat="1" ht="29.25" customHeight="1">
      <c r="B56" s="41"/>
      <c r="C56" s="134" t="s">
        <v>105</v>
      </c>
      <c r="D56" s="42"/>
      <c r="E56" s="42"/>
      <c r="F56" s="42"/>
      <c r="G56" s="42"/>
      <c r="H56" s="42"/>
      <c r="I56" s="106"/>
      <c r="J56" s="116">
        <f>J83</f>
        <v>0</v>
      </c>
      <c r="K56" s="45"/>
      <c r="AU56" s="24" t="s">
        <v>106</v>
      </c>
    </row>
    <row r="57" spans="2:47" s="7" customFormat="1" ht="24.95" customHeight="1">
      <c r="B57" s="135"/>
      <c r="C57" s="136"/>
      <c r="D57" s="137" t="s">
        <v>107</v>
      </c>
      <c r="E57" s="138"/>
      <c r="F57" s="138"/>
      <c r="G57" s="138"/>
      <c r="H57" s="138"/>
      <c r="I57" s="139"/>
      <c r="J57" s="140">
        <f>J84</f>
        <v>0</v>
      </c>
      <c r="K57" s="141"/>
    </row>
    <row r="58" spans="2:47" s="8" customFormat="1" ht="19.899999999999999" customHeight="1">
      <c r="B58" s="142"/>
      <c r="C58" s="143"/>
      <c r="D58" s="144" t="s">
        <v>108</v>
      </c>
      <c r="E58" s="145"/>
      <c r="F58" s="145"/>
      <c r="G58" s="145"/>
      <c r="H58" s="145"/>
      <c r="I58" s="146"/>
      <c r="J58" s="147">
        <f>J85</f>
        <v>0</v>
      </c>
      <c r="K58" s="148"/>
    </row>
    <row r="59" spans="2:47" s="8" customFormat="1" ht="19.899999999999999" customHeight="1">
      <c r="B59" s="142"/>
      <c r="C59" s="143"/>
      <c r="D59" s="144" t="s">
        <v>109</v>
      </c>
      <c r="E59" s="145"/>
      <c r="F59" s="145"/>
      <c r="G59" s="145"/>
      <c r="H59" s="145"/>
      <c r="I59" s="146"/>
      <c r="J59" s="147">
        <f>J354</f>
        <v>0</v>
      </c>
      <c r="K59" s="148"/>
    </row>
    <row r="60" spans="2:47" s="8" customFormat="1" ht="19.899999999999999" customHeight="1">
      <c r="B60" s="142"/>
      <c r="C60" s="143"/>
      <c r="D60" s="144" t="s">
        <v>110</v>
      </c>
      <c r="E60" s="145"/>
      <c r="F60" s="145"/>
      <c r="G60" s="145"/>
      <c r="H60" s="145"/>
      <c r="I60" s="146"/>
      <c r="J60" s="147">
        <f>J393</f>
        <v>0</v>
      </c>
      <c r="K60" s="148"/>
    </row>
    <row r="61" spans="2:47" s="8" customFormat="1" ht="19.899999999999999" customHeight="1">
      <c r="B61" s="142"/>
      <c r="C61" s="143"/>
      <c r="D61" s="144" t="s">
        <v>111</v>
      </c>
      <c r="E61" s="145"/>
      <c r="F61" s="145"/>
      <c r="G61" s="145"/>
      <c r="H61" s="145"/>
      <c r="I61" s="146"/>
      <c r="J61" s="147">
        <f>J521</f>
        <v>0</v>
      </c>
      <c r="K61" s="148"/>
    </row>
    <row r="62" spans="2:47" s="8" customFormat="1" ht="19.899999999999999" customHeight="1">
      <c r="B62" s="142"/>
      <c r="C62" s="143"/>
      <c r="D62" s="144" t="s">
        <v>112</v>
      </c>
      <c r="E62" s="145"/>
      <c r="F62" s="145"/>
      <c r="G62" s="145"/>
      <c r="H62" s="145"/>
      <c r="I62" s="146"/>
      <c r="J62" s="147">
        <f>J525</f>
        <v>0</v>
      </c>
      <c r="K62" s="148"/>
    </row>
    <row r="63" spans="2:47" s="8" customFormat="1" ht="19.899999999999999" customHeight="1">
      <c r="B63" s="142"/>
      <c r="C63" s="143"/>
      <c r="D63" s="144" t="s">
        <v>113</v>
      </c>
      <c r="E63" s="145"/>
      <c r="F63" s="145"/>
      <c r="G63" s="145"/>
      <c r="H63" s="145"/>
      <c r="I63" s="146"/>
      <c r="J63" s="147">
        <f>J589</f>
        <v>0</v>
      </c>
      <c r="K63" s="148"/>
    </row>
    <row r="64" spans="2:47" s="1" customFormat="1" ht="21.75" customHeight="1">
      <c r="B64" s="41"/>
      <c r="C64" s="42"/>
      <c r="D64" s="42"/>
      <c r="E64" s="42"/>
      <c r="F64" s="42"/>
      <c r="G64" s="42"/>
      <c r="H64" s="42"/>
      <c r="I64" s="106"/>
      <c r="J64" s="42"/>
      <c r="K64" s="45"/>
    </row>
    <row r="65" spans="2:12" s="1" customFormat="1" ht="6.95" customHeight="1">
      <c r="B65" s="56"/>
      <c r="C65" s="57"/>
      <c r="D65" s="57"/>
      <c r="E65" s="57"/>
      <c r="F65" s="57"/>
      <c r="G65" s="57"/>
      <c r="H65" s="57"/>
      <c r="I65" s="127"/>
      <c r="J65" s="57"/>
      <c r="K65" s="58"/>
    </row>
    <row r="69" spans="2:12" s="1" customFormat="1" ht="6.95" customHeight="1">
      <c r="B69" s="59"/>
      <c r="C69" s="60"/>
      <c r="D69" s="60"/>
      <c r="E69" s="60"/>
      <c r="F69" s="60"/>
      <c r="G69" s="60"/>
      <c r="H69" s="60"/>
      <c r="I69" s="128"/>
      <c r="J69" s="60"/>
      <c r="K69" s="60"/>
      <c r="L69" s="41"/>
    </row>
    <row r="70" spans="2:12" s="1" customFormat="1" ht="36.950000000000003" customHeight="1">
      <c r="B70" s="41"/>
      <c r="C70" s="61" t="s">
        <v>114</v>
      </c>
      <c r="L70" s="41"/>
    </row>
    <row r="71" spans="2:12" s="1" customFormat="1" ht="6.95" customHeight="1">
      <c r="B71" s="41"/>
      <c r="L71" s="41"/>
    </row>
    <row r="72" spans="2:12" s="1" customFormat="1" ht="14.45" customHeight="1">
      <c r="B72" s="41"/>
      <c r="C72" s="63" t="s">
        <v>19</v>
      </c>
      <c r="L72" s="41"/>
    </row>
    <row r="73" spans="2:12" s="1" customFormat="1" ht="16.5" customHeight="1">
      <c r="B73" s="41"/>
      <c r="E73" s="362" t="str">
        <f>E7</f>
        <v>Nový Bor, Pihel - prodloužení vodovodu</v>
      </c>
      <c r="F73" s="363"/>
      <c r="G73" s="363"/>
      <c r="H73" s="363"/>
      <c r="L73" s="41"/>
    </row>
    <row r="74" spans="2:12" s="1" customFormat="1" ht="14.45" customHeight="1">
      <c r="B74" s="41"/>
      <c r="C74" s="63" t="s">
        <v>99</v>
      </c>
      <c r="L74" s="41"/>
    </row>
    <row r="75" spans="2:12" s="1" customFormat="1" ht="17.25" customHeight="1">
      <c r="B75" s="41"/>
      <c r="E75" s="338" t="str">
        <f>E9</f>
        <v>IO 01 - Vodovodní řad</v>
      </c>
      <c r="F75" s="364"/>
      <c r="G75" s="364"/>
      <c r="H75" s="364"/>
      <c r="L75" s="41"/>
    </row>
    <row r="76" spans="2:12" s="1" customFormat="1" ht="6.95" customHeight="1">
      <c r="B76" s="41"/>
      <c r="L76" s="41"/>
    </row>
    <row r="77" spans="2:12" s="1" customFormat="1" ht="18" customHeight="1">
      <c r="B77" s="41"/>
      <c r="C77" s="63" t="s">
        <v>25</v>
      </c>
      <c r="F77" s="149" t="str">
        <f>F12</f>
        <v>Nový Bor, Pihel</v>
      </c>
      <c r="I77" s="150" t="s">
        <v>27</v>
      </c>
      <c r="J77" s="67" t="str">
        <f>IF(J12="","",J12)</f>
        <v>13. 6. 2018</v>
      </c>
      <c r="L77" s="41"/>
    </row>
    <row r="78" spans="2:12" s="1" customFormat="1" ht="6.95" customHeight="1">
      <c r="B78" s="41"/>
      <c r="L78" s="41"/>
    </row>
    <row r="79" spans="2:12" s="1" customFormat="1">
      <c r="B79" s="41"/>
      <c r="C79" s="63" t="s">
        <v>31</v>
      </c>
      <c r="F79" s="149" t="str">
        <f>E15</f>
        <v>Město Nový Bor</v>
      </c>
      <c r="I79" s="150" t="s">
        <v>37</v>
      </c>
      <c r="J79" s="149" t="str">
        <f>E21</f>
        <v>Vodohospodářské projekty s.r.o.</v>
      </c>
      <c r="L79" s="41"/>
    </row>
    <row r="80" spans="2:12" s="1" customFormat="1" ht="14.45" customHeight="1">
      <c r="B80" s="41"/>
      <c r="C80" s="63" t="s">
        <v>35</v>
      </c>
      <c r="F80" s="149" t="str">
        <f>IF(E18="","",E18)</f>
        <v/>
      </c>
      <c r="L80" s="41"/>
    </row>
    <row r="81" spans="2:65" s="1" customFormat="1" ht="10.35" customHeight="1">
      <c r="B81" s="41"/>
      <c r="L81" s="41"/>
    </row>
    <row r="82" spans="2:65" s="9" customFormat="1" ht="29.25" customHeight="1">
      <c r="B82" s="151"/>
      <c r="C82" s="152" t="s">
        <v>115</v>
      </c>
      <c r="D82" s="153" t="s">
        <v>61</v>
      </c>
      <c r="E82" s="153" t="s">
        <v>57</v>
      </c>
      <c r="F82" s="153" t="s">
        <v>116</v>
      </c>
      <c r="G82" s="153" t="s">
        <v>117</v>
      </c>
      <c r="H82" s="153" t="s">
        <v>118</v>
      </c>
      <c r="I82" s="154" t="s">
        <v>119</v>
      </c>
      <c r="J82" s="153" t="s">
        <v>104</v>
      </c>
      <c r="K82" s="155" t="s">
        <v>120</v>
      </c>
      <c r="L82" s="151"/>
      <c r="M82" s="73" t="s">
        <v>121</v>
      </c>
      <c r="N82" s="74" t="s">
        <v>46</v>
      </c>
      <c r="O82" s="74" t="s">
        <v>122</v>
      </c>
      <c r="P82" s="74" t="s">
        <v>123</v>
      </c>
      <c r="Q82" s="74" t="s">
        <v>124</v>
      </c>
      <c r="R82" s="74" t="s">
        <v>125</v>
      </c>
      <c r="S82" s="74" t="s">
        <v>126</v>
      </c>
      <c r="T82" s="75" t="s">
        <v>127</v>
      </c>
    </row>
    <row r="83" spans="2:65" s="1" customFormat="1" ht="29.25" customHeight="1">
      <c r="B83" s="41"/>
      <c r="C83" s="77" t="s">
        <v>105</v>
      </c>
      <c r="J83" s="156">
        <f>BK83</f>
        <v>0</v>
      </c>
      <c r="L83" s="41"/>
      <c r="M83" s="76"/>
      <c r="N83" s="68"/>
      <c r="O83" s="68"/>
      <c r="P83" s="157">
        <f>P84</f>
        <v>0</v>
      </c>
      <c r="Q83" s="68"/>
      <c r="R83" s="157">
        <f>R84</f>
        <v>82.776063680000007</v>
      </c>
      <c r="S83" s="68"/>
      <c r="T83" s="158">
        <f>T84</f>
        <v>54.691789999999997</v>
      </c>
      <c r="AT83" s="24" t="s">
        <v>75</v>
      </c>
      <c r="AU83" s="24" t="s">
        <v>106</v>
      </c>
      <c r="BK83" s="159">
        <f>BK84</f>
        <v>0</v>
      </c>
    </row>
    <row r="84" spans="2:65" s="10" customFormat="1" ht="37.35" customHeight="1">
      <c r="B84" s="160"/>
      <c r="D84" s="161" t="s">
        <v>75</v>
      </c>
      <c r="E84" s="162" t="s">
        <v>128</v>
      </c>
      <c r="F84" s="162" t="s">
        <v>129</v>
      </c>
      <c r="I84" s="163"/>
      <c r="J84" s="164">
        <f>BK84</f>
        <v>0</v>
      </c>
      <c r="L84" s="160"/>
      <c r="M84" s="165"/>
      <c r="N84" s="166"/>
      <c r="O84" s="166"/>
      <c r="P84" s="167">
        <f>P85+P354+P393+P521+P525+P589</f>
        <v>0</v>
      </c>
      <c r="Q84" s="166"/>
      <c r="R84" s="167">
        <f>R85+R354+R393+R521+R525+R589</f>
        <v>82.776063680000007</v>
      </c>
      <c r="S84" s="166"/>
      <c r="T84" s="168">
        <f>T85+T354+T393+T521+T525+T589</f>
        <v>54.691789999999997</v>
      </c>
      <c r="AR84" s="161" t="s">
        <v>24</v>
      </c>
      <c r="AT84" s="169" t="s">
        <v>75</v>
      </c>
      <c r="AU84" s="169" t="s">
        <v>76</v>
      </c>
      <c r="AY84" s="161" t="s">
        <v>130</v>
      </c>
      <c r="BK84" s="170">
        <f>BK85+BK354+BK393+BK521+BK525+BK589</f>
        <v>0</v>
      </c>
    </row>
    <row r="85" spans="2:65" s="10" customFormat="1" ht="19.899999999999999" customHeight="1">
      <c r="B85" s="160"/>
      <c r="D85" s="161" t="s">
        <v>75</v>
      </c>
      <c r="E85" s="171" t="s">
        <v>24</v>
      </c>
      <c r="F85" s="171" t="s">
        <v>131</v>
      </c>
      <c r="I85" s="163"/>
      <c r="J85" s="172">
        <f>BK85</f>
        <v>0</v>
      </c>
      <c r="L85" s="160"/>
      <c r="M85" s="165"/>
      <c r="N85" s="166"/>
      <c r="O85" s="166"/>
      <c r="P85" s="167">
        <f>SUM(P86:P353)</f>
        <v>0</v>
      </c>
      <c r="Q85" s="166"/>
      <c r="R85" s="167">
        <f>SUM(R86:R353)</f>
        <v>0.57516456000000016</v>
      </c>
      <c r="S85" s="166"/>
      <c r="T85" s="168">
        <f>SUM(T86:T353)</f>
        <v>0</v>
      </c>
      <c r="AR85" s="161" t="s">
        <v>24</v>
      </c>
      <c r="AT85" s="169" t="s">
        <v>75</v>
      </c>
      <c r="AU85" s="169" t="s">
        <v>24</v>
      </c>
      <c r="AY85" s="161" t="s">
        <v>130</v>
      </c>
      <c r="BK85" s="170">
        <f>SUM(BK86:BK353)</f>
        <v>0</v>
      </c>
    </row>
    <row r="86" spans="2:65" s="1" customFormat="1" ht="16.5" customHeight="1">
      <c r="B86" s="173"/>
      <c r="C86" s="174" t="s">
        <v>24</v>
      </c>
      <c r="D86" s="174" t="s">
        <v>132</v>
      </c>
      <c r="E86" s="175" t="s">
        <v>133</v>
      </c>
      <c r="F86" s="176" t="s">
        <v>134</v>
      </c>
      <c r="G86" s="177" t="s">
        <v>135</v>
      </c>
      <c r="H86" s="178">
        <v>160</v>
      </c>
      <c r="I86" s="179"/>
      <c r="J86" s="180">
        <f>ROUND(I86*H86,2)</f>
        <v>0</v>
      </c>
      <c r="K86" s="176" t="s">
        <v>136</v>
      </c>
      <c r="L86" s="41"/>
      <c r="M86" s="181" t="s">
        <v>5</v>
      </c>
      <c r="N86" s="182" t="s">
        <v>47</v>
      </c>
      <c r="O86" s="42"/>
      <c r="P86" s="183">
        <f>O86*H86</f>
        <v>0</v>
      </c>
      <c r="Q86" s="183">
        <v>0</v>
      </c>
      <c r="R86" s="183">
        <f>Q86*H86</f>
        <v>0</v>
      </c>
      <c r="S86" s="183">
        <v>0</v>
      </c>
      <c r="T86" s="184">
        <f>S86*H86</f>
        <v>0</v>
      </c>
      <c r="AR86" s="24" t="s">
        <v>137</v>
      </c>
      <c r="AT86" s="24" t="s">
        <v>132</v>
      </c>
      <c r="AU86" s="24" t="s">
        <v>86</v>
      </c>
      <c r="AY86" s="24" t="s">
        <v>130</v>
      </c>
      <c r="BE86" s="185">
        <f>IF(N86="základní",J86,0)</f>
        <v>0</v>
      </c>
      <c r="BF86" s="185">
        <f>IF(N86="snížená",J86,0)</f>
        <v>0</v>
      </c>
      <c r="BG86" s="185">
        <f>IF(N86="zákl. přenesená",J86,0)</f>
        <v>0</v>
      </c>
      <c r="BH86" s="185">
        <f>IF(N86="sníž. přenesená",J86,0)</f>
        <v>0</v>
      </c>
      <c r="BI86" s="185">
        <f>IF(N86="nulová",J86,0)</f>
        <v>0</v>
      </c>
      <c r="BJ86" s="24" t="s">
        <v>24</v>
      </c>
      <c r="BK86" s="185">
        <f>ROUND(I86*H86,2)</f>
        <v>0</v>
      </c>
      <c r="BL86" s="24" t="s">
        <v>137</v>
      </c>
      <c r="BM86" s="24" t="s">
        <v>138</v>
      </c>
    </row>
    <row r="87" spans="2:65" s="1" customFormat="1" ht="13.5">
      <c r="B87" s="41"/>
      <c r="D87" s="186" t="s">
        <v>139</v>
      </c>
      <c r="F87" s="187" t="s">
        <v>140</v>
      </c>
      <c r="I87" s="188"/>
      <c r="L87" s="41"/>
      <c r="M87" s="189"/>
      <c r="N87" s="42"/>
      <c r="O87" s="42"/>
      <c r="P87" s="42"/>
      <c r="Q87" s="42"/>
      <c r="R87" s="42"/>
      <c r="S87" s="42"/>
      <c r="T87" s="70"/>
      <c r="AT87" s="24" t="s">
        <v>139</v>
      </c>
      <c r="AU87" s="24" t="s">
        <v>86</v>
      </c>
    </row>
    <row r="88" spans="2:65" s="1" customFormat="1" ht="256.5">
      <c r="B88" s="41"/>
      <c r="D88" s="186" t="s">
        <v>141</v>
      </c>
      <c r="F88" s="190" t="s">
        <v>142</v>
      </c>
      <c r="I88" s="188"/>
      <c r="L88" s="41"/>
      <c r="M88" s="189"/>
      <c r="N88" s="42"/>
      <c r="O88" s="42"/>
      <c r="P88" s="42"/>
      <c r="Q88" s="42"/>
      <c r="R88" s="42"/>
      <c r="S88" s="42"/>
      <c r="T88" s="70"/>
      <c r="AT88" s="24" t="s">
        <v>141</v>
      </c>
      <c r="AU88" s="24" t="s">
        <v>86</v>
      </c>
    </row>
    <row r="89" spans="2:65" s="11" customFormat="1" ht="13.5">
      <c r="B89" s="191"/>
      <c r="D89" s="186" t="s">
        <v>143</v>
      </c>
      <c r="E89" s="192" t="s">
        <v>5</v>
      </c>
      <c r="F89" s="193" t="s">
        <v>144</v>
      </c>
      <c r="H89" s="192" t="s">
        <v>5</v>
      </c>
      <c r="I89" s="194"/>
      <c r="L89" s="191"/>
      <c r="M89" s="195"/>
      <c r="N89" s="196"/>
      <c r="O89" s="196"/>
      <c r="P89" s="196"/>
      <c r="Q89" s="196"/>
      <c r="R89" s="196"/>
      <c r="S89" s="196"/>
      <c r="T89" s="197"/>
      <c r="AT89" s="192" t="s">
        <v>143</v>
      </c>
      <c r="AU89" s="192" t="s">
        <v>86</v>
      </c>
      <c r="AV89" s="11" t="s">
        <v>24</v>
      </c>
      <c r="AW89" s="11" t="s">
        <v>39</v>
      </c>
      <c r="AX89" s="11" t="s">
        <v>76</v>
      </c>
      <c r="AY89" s="192" t="s">
        <v>130</v>
      </c>
    </row>
    <row r="90" spans="2:65" s="12" customFormat="1" ht="13.5">
      <c r="B90" s="198"/>
      <c r="D90" s="186" t="s">
        <v>143</v>
      </c>
      <c r="E90" s="199" t="s">
        <v>5</v>
      </c>
      <c r="F90" s="200" t="s">
        <v>145</v>
      </c>
      <c r="H90" s="201">
        <v>160</v>
      </c>
      <c r="I90" s="202"/>
      <c r="L90" s="198"/>
      <c r="M90" s="203"/>
      <c r="N90" s="204"/>
      <c r="O90" s="204"/>
      <c r="P90" s="204"/>
      <c r="Q90" s="204"/>
      <c r="R90" s="204"/>
      <c r="S90" s="204"/>
      <c r="T90" s="205"/>
      <c r="AT90" s="199" t="s">
        <v>143</v>
      </c>
      <c r="AU90" s="199" t="s">
        <v>86</v>
      </c>
      <c r="AV90" s="12" t="s">
        <v>86</v>
      </c>
      <c r="AW90" s="12" t="s">
        <v>39</v>
      </c>
      <c r="AX90" s="12" t="s">
        <v>24</v>
      </c>
      <c r="AY90" s="199" t="s">
        <v>130</v>
      </c>
    </row>
    <row r="91" spans="2:65" s="1" customFormat="1" ht="25.5" customHeight="1">
      <c r="B91" s="173"/>
      <c r="C91" s="174" t="s">
        <v>86</v>
      </c>
      <c r="D91" s="174" t="s">
        <v>132</v>
      </c>
      <c r="E91" s="175" t="s">
        <v>146</v>
      </c>
      <c r="F91" s="176" t="s">
        <v>147</v>
      </c>
      <c r="G91" s="177" t="s">
        <v>148</v>
      </c>
      <c r="H91" s="178">
        <v>20</v>
      </c>
      <c r="I91" s="179"/>
      <c r="J91" s="180">
        <f>ROUND(I91*H91,2)</f>
        <v>0</v>
      </c>
      <c r="K91" s="176" t="s">
        <v>136</v>
      </c>
      <c r="L91" s="41"/>
      <c r="M91" s="181" t="s">
        <v>5</v>
      </c>
      <c r="N91" s="182" t="s">
        <v>47</v>
      </c>
      <c r="O91" s="42"/>
      <c r="P91" s="183">
        <f>O91*H91</f>
        <v>0</v>
      </c>
      <c r="Q91" s="183">
        <v>0</v>
      </c>
      <c r="R91" s="183">
        <f>Q91*H91</f>
        <v>0</v>
      </c>
      <c r="S91" s="183">
        <v>0</v>
      </c>
      <c r="T91" s="184">
        <f>S91*H91</f>
        <v>0</v>
      </c>
      <c r="AR91" s="24" t="s">
        <v>137</v>
      </c>
      <c r="AT91" s="24" t="s">
        <v>132</v>
      </c>
      <c r="AU91" s="24" t="s">
        <v>86</v>
      </c>
      <c r="AY91" s="24" t="s">
        <v>130</v>
      </c>
      <c r="BE91" s="185">
        <f>IF(N91="základní",J91,0)</f>
        <v>0</v>
      </c>
      <c r="BF91" s="185">
        <f>IF(N91="snížená",J91,0)</f>
        <v>0</v>
      </c>
      <c r="BG91" s="185">
        <f>IF(N91="zákl. přenesená",J91,0)</f>
        <v>0</v>
      </c>
      <c r="BH91" s="185">
        <f>IF(N91="sníž. přenesená",J91,0)</f>
        <v>0</v>
      </c>
      <c r="BI91" s="185">
        <f>IF(N91="nulová",J91,0)</f>
        <v>0</v>
      </c>
      <c r="BJ91" s="24" t="s">
        <v>24</v>
      </c>
      <c r="BK91" s="185">
        <f>ROUND(I91*H91,2)</f>
        <v>0</v>
      </c>
      <c r="BL91" s="24" t="s">
        <v>137</v>
      </c>
      <c r="BM91" s="24" t="s">
        <v>149</v>
      </c>
    </row>
    <row r="92" spans="2:65" s="1" customFormat="1" ht="27">
      <c r="B92" s="41"/>
      <c r="D92" s="186" t="s">
        <v>139</v>
      </c>
      <c r="F92" s="187" t="s">
        <v>150</v>
      </c>
      <c r="I92" s="188"/>
      <c r="L92" s="41"/>
      <c r="M92" s="189"/>
      <c r="N92" s="42"/>
      <c r="O92" s="42"/>
      <c r="P92" s="42"/>
      <c r="Q92" s="42"/>
      <c r="R92" s="42"/>
      <c r="S92" s="42"/>
      <c r="T92" s="70"/>
      <c r="AT92" s="24" t="s">
        <v>139</v>
      </c>
      <c r="AU92" s="24" t="s">
        <v>86</v>
      </c>
    </row>
    <row r="93" spans="2:65" s="1" customFormat="1" ht="162">
      <c r="B93" s="41"/>
      <c r="D93" s="186" t="s">
        <v>141</v>
      </c>
      <c r="F93" s="190" t="s">
        <v>151</v>
      </c>
      <c r="I93" s="188"/>
      <c r="L93" s="41"/>
      <c r="M93" s="189"/>
      <c r="N93" s="42"/>
      <c r="O93" s="42"/>
      <c r="P93" s="42"/>
      <c r="Q93" s="42"/>
      <c r="R93" s="42"/>
      <c r="S93" s="42"/>
      <c r="T93" s="70"/>
      <c r="AT93" s="24" t="s">
        <v>141</v>
      </c>
      <c r="AU93" s="24" t="s">
        <v>86</v>
      </c>
    </row>
    <row r="94" spans="2:65" s="11" customFormat="1" ht="13.5">
      <c r="B94" s="191"/>
      <c r="D94" s="186" t="s">
        <v>143</v>
      </c>
      <c r="E94" s="192" t="s">
        <v>5</v>
      </c>
      <c r="F94" s="193" t="s">
        <v>144</v>
      </c>
      <c r="H94" s="192" t="s">
        <v>5</v>
      </c>
      <c r="I94" s="194"/>
      <c r="L94" s="191"/>
      <c r="M94" s="195"/>
      <c r="N94" s="196"/>
      <c r="O94" s="196"/>
      <c r="P94" s="196"/>
      <c r="Q94" s="196"/>
      <c r="R94" s="196"/>
      <c r="S94" s="196"/>
      <c r="T94" s="197"/>
      <c r="AT94" s="192" t="s">
        <v>143</v>
      </c>
      <c r="AU94" s="192" t="s">
        <v>86</v>
      </c>
      <c r="AV94" s="11" t="s">
        <v>24</v>
      </c>
      <c r="AW94" s="11" t="s">
        <v>39</v>
      </c>
      <c r="AX94" s="11" t="s">
        <v>76</v>
      </c>
      <c r="AY94" s="192" t="s">
        <v>130</v>
      </c>
    </row>
    <row r="95" spans="2:65" s="12" customFormat="1" ht="13.5">
      <c r="B95" s="198"/>
      <c r="D95" s="186" t="s">
        <v>143</v>
      </c>
      <c r="E95" s="199" t="s">
        <v>5</v>
      </c>
      <c r="F95" s="200" t="s">
        <v>152</v>
      </c>
      <c r="H95" s="201">
        <v>20</v>
      </c>
      <c r="I95" s="202"/>
      <c r="L95" s="198"/>
      <c r="M95" s="203"/>
      <c r="N95" s="204"/>
      <c r="O95" s="204"/>
      <c r="P95" s="204"/>
      <c r="Q95" s="204"/>
      <c r="R95" s="204"/>
      <c r="S95" s="204"/>
      <c r="T95" s="205"/>
      <c r="AT95" s="199" t="s">
        <v>143</v>
      </c>
      <c r="AU95" s="199" t="s">
        <v>86</v>
      </c>
      <c r="AV95" s="12" t="s">
        <v>86</v>
      </c>
      <c r="AW95" s="12" t="s">
        <v>39</v>
      </c>
      <c r="AX95" s="12" t="s">
        <v>24</v>
      </c>
      <c r="AY95" s="199" t="s">
        <v>130</v>
      </c>
    </row>
    <row r="96" spans="2:65" s="1" customFormat="1" ht="16.5" customHeight="1">
      <c r="B96" s="173"/>
      <c r="C96" s="174" t="s">
        <v>153</v>
      </c>
      <c r="D96" s="174" t="s">
        <v>132</v>
      </c>
      <c r="E96" s="175" t="s">
        <v>154</v>
      </c>
      <c r="F96" s="176" t="s">
        <v>155</v>
      </c>
      <c r="G96" s="177" t="s">
        <v>156</v>
      </c>
      <c r="H96" s="178">
        <v>6</v>
      </c>
      <c r="I96" s="179"/>
      <c r="J96" s="180">
        <f>ROUND(I96*H96,2)</f>
        <v>0</v>
      </c>
      <c r="K96" s="176" t="s">
        <v>136</v>
      </c>
      <c r="L96" s="41"/>
      <c r="M96" s="181" t="s">
        <v>5</v>
      </c>
      <c r="N96" s="182" t="s">
        <v>47</v>
      </c>
      <c r="O96" s="42"/>
      <c r="P96" s="183">
        <f>O96*H96</f>
        <v>0</v>
      </c>
      <c r="Q96" s="183">
        <v>3.6900000000000002E-2</v>
      </c>
      <c r="R96" s="183">
        <f>Q96*H96</f>
        <v>0.22140000000000001</v>
      </c>
      <c r="S96" s="183">
        <v>0</v>
      </c>
      <c r="T96" s="184">
        <f>S96*H96</f>
        <v>0</v>
      </c>
      <c r="AR96" s="24" t="s">
        <v>137</v>
      </c>
      <c r="AT96" s="24" t="s">
        <v>132</v>
      </c>
      <c r="AU96" s="24" t="s">
        <v>86</v>
      </c>
      <c r="AY96" s="24" t="s">
        <v>130</v>
      </c>
      <c r="BE96" s="185">
        <f>IF(N96="základní",J96,0)</f>
        <v>0</v>
      </c>
      <c r="BF96" s="185">
        <f>IF(N96="snížená",J96,0)</f>
        <v>0</v>
      </c>
      <c r="BG96" s="185">
        <f>IF(N96="zákl. přenesená",J96,0)</f>
        <v>0</v>
      </c>
      <c r="BH96" s="185">
        <f>IF(N96="sníž. přenesená",J96,0)</f>
        <v>0</v>
      </c>
      <c r="BI96" s="185">
        <f>IF(N96="nulová",J96,0)</f>
        <v>0</v>
      </c>
      <c r="BJ96" s="24" t="s">
        <v>24</v>
      </c>
      <c r="BK96" s="185">
        <f>ROUND(I96*H96,2)</f>
        <v>0</v>
      </c>
      <c r="BL96" s="24" t="s">
        <v>137</v>
      </c>
      <c r="BM96" s="24" t="s">
        <v>157</v>
      </c>
    </row>
    <row r="97" spans="2:65" s="1" customFormat="1" ht="54">
      <c r="B97" s="41"/>
      <c r="D97" s="186" t="s">
        <v>139</v>
      </c>
      <c r="F97" s="187" t="s">
        <v>158</v>
      </c>
      <c r="I97" s="188"/>
      <c r="L97" s="41"/>
      <c r="M97" s="189"/>
      <c r="N97" s="42"/>
      <c r="O97" s="42"/>
      <c r="P97" s="42"/>
      <c r="Q97" s="42"/>
      <c r="R97" s="42"/>
      <c r="S97" s="42"/>
      <c r="T97" s="70"/>
      <c r="AT97" s="24" t="s">
        <v>139</v>
      </c>
      <c r="AU97" s="24" t="s">
        <v>86</v>
      </c>
    </row>
    <row r="98" spans="2:65" s="1" customFormat="1" ht="81">
      <c r="B98" s="41"/>
      <c r="D98" s="186" t="s">
        <v>141</v>
      </c>
      <c r="F98" s="190" t="s">
        <v>159</v>
      </c>
      <c r="I98" s="188"/>
      <c r="L98" s="41"/>
      <c r="M98" s="189"/>
      <c r="N98" s="42"/>
      <c r="O98" s="42"/>
      <c r="P98" s="42"/>
      <c r="Q98" s="42"/>
      <c r="R98" s="42"/>
      <c r="S98" s="42"/>
      <c r="T98" s="70"/>
      <c r="AT98" s="24" t="s">
        <v>141</v>
      </c>
      <c r="AU98" s="24" t="s">
        <v>86</v>
      </c>
    </row>
    <row r="99" spans="2:65" s="1" customFormat="1" ht="25.5" customHeight="1">
      <c r="B99" s="173"/>
      <c r="C99" s="174" t="s">
        <v>137</v>
      </c>
      <c r="D99" s="174" t="s">
        <v>132</v>
      </c>
      <c r="E99" s="175" t="s">
        <v>160</v>
      </c>
      <c r="F99" s="176" t="s">
        <v>161</v>
      </c>
      <c r="G99" s="177" t="s">
        <v>162</v>
      </c>
      <c r="H99" s="178">
        <v>14.4</v>
      </c>
      <c r="I99" s="179"/>
      <c r="J99" s="180">
        <f>ROUND(I99*H99,2)</f>
        <v>0</v>
      </c>
      <c r="K99" s="176" t="s">
        <v>136</v>
      </c>
      <c r="L99" s="41"/>
      <c r="M99" s="181" t="s">
        <v>5</v>
      </c>
      <c r="N99" s="182" t="s">
        <v>47</v>
      </c>
      <c r="O99" s="42"/>
      <c r="P99" s="183">
        <f>O99*H99</f>
        <v>0</v>
      </c>
      <c r="Q99" s="183">
        <v>0</v>
      </c>
      <c r="R99" s="183">
        <f>Q99*H99</f>
        <v>0</v>
      </c>
      <c r="S99" s="183">
        <v>0</v>
      </c>
      <c r="T99" s="184">
        <f>S99*H99</f>
        <v>0</v>
      </c>
      <c r="AR99" s="24" t="s">
        <v>137</v>
      </c>
      <c r="AT99" s="24" t="s">
        <v>132</v>
      </c>
      <c r="AU99" s="24" t="s">
        <v>86</v>
      </c>
      <c r="AY99" s="24" t="s">
        <v>130</v>
      </c>
      <c r="BE99" s="185">
        <f>IF(N99="základní",J99,0)</f>
        <v>0</v>
      </c>
      <c r="BF99" s="185">
        <f>IF(N99="snížená",J99,0)</f>
        <v>0</v>
      </c>
      <c r="BG99" s="185">
        <f>IF(N99="zákl. přenesená",J99,0)</f>
        <v>0</v>
      </c>
      <c r="BH99" s="185">
        <f>IF(N99="sníž. přenesená",J99,0)</f>
        <v>0</v>
      </c>
      <c r="BI99" s="185">
        <f>IF(N99="nulová",J99,0)</f>
        <v>0</v>
      </c>
      <c r="BJ99" s="24" t="s">
        <v>24</v>
      </c>
      <c r="BK99" s="185">
        <f>ROUND(I99*H99,2)</f>
        <v>0</v>
      </c>
      <c r="BL99" s="24" t="s">
        <v>137</v>
      </c>
      <c r="BM99" s="24" t="s">
        <v>163</v>
      </c>
    </row>
    <row r="100" spans="2:65" s="1" customFormat="1" ht="27">
      <c r="B100" s="41"/>
      <c r="D100" s="186" t="s">
        <v>139</v>
      </c>
      <c r="F100" s="187" t="s">
        <v>164</v>
      </c>
      <c r="I100" s="188"/>
      <c r="L100" s="41"/>
      <c r="M100" s="189"/>
      <c r="N100" s="42"/>
      <c r="O100" s="42"/>
      <c r="P100" s="42"/>
      <c r="Q100" s="42"/>
      <c r="R100" s="42"/>
      <c r="S100" s="42"/>
      <c r="T100" s="70"/>
      <c r="AT100" s="24" t="s">
        <v>139</v>
      </c>
      <c r="AU100" s="24" t="s">
        <v>86</v>
      </c>
    </row>
    <row r="101" spans="2:65" s="1" customFormat="1" ht="378">
      <c r="B101" s="41"/>
      <c r="D101" s="186" t="s">
        <v>141</v>
      </c>
      <c r="F101" s="190" t="s">
        <v>165</v>
      </c>
      <c r="I101" s="188"/>
      <c r="L101" s="41"/>
      <c r="M101" s="189"/>
      <c r="N101" s="42"/>
      <c r="O101" s="42"/>
      <c r="P101" s="42"/>
      <c r="Q101" s="42"/>
      <c r="R101" s="42"/>
      <c r="S101" s="42"/>
      <c r="T101" s="70"/>
      <c r="AT101" s="24" t="s">
        <v>141</v>
      </c>
      <c r="AU101" s="24" t="s">
        <v>86</v>
      </c>
    </row>
    <row r="102" spans="2:65" s="12" customFormat="1" ht="13.5">
      <c r="B102" s="198"/>
      <c r="D102" s="186" t="s">
        <v>143</v>
      </c>
      <c r="E102" s="199" t="s">
        <v>5</v>
      </c>
      <c r="F102" s="200" t="s">
        <v>166</v>
      </c>
      <c r="H102" s="201">
        <v>14.4</v>
      </c>
      <c r="I102" s="202"/>
      <c r="L102" s="198"/>
      <c r="M102" s="203"/>
      <c r="N102" s="204"/>
      <c r="O102" s="204"/>
      <c r="P102" s="204"/>
      <c r="Q102" s="204"/>
      <c r="R102" s="204"/>
      <c r="S102" s="204"/>
      <c r="T102" s="205"/>
      <c r="AT102" s="199" t="s">
        <v>143</v>
      </c>
      <c r="AU102" s="199" t="s">
        <v>86</v>
      </c>
      <c r="AV102" s="12" t="s">
        <v>86</v>
      </c>
      <c r="AW102" s="12" t="s">
        <v>39</v>
      </c>
      <c r="AX102" s="12" t="s">
        <v>24</v>
      </c>
      <c r="AY102" s="199" t="s">
        <v>130</v>
      </c>
    </row>
    <row r="103" spans="2:65" s="1" customFormat="1" ht="16.5" customHeight="1">
      <c r="B103" s="173"/>
      <c r="C103" s="174" t="s">
        <v>167</v>
      </c>
      <c r="D103" s="174" t="s">
        <v>132</v>
      </c>
      <c r="E103" s="175" t="s">
        <v>168</v>
      </c>
      <c r="F103" s="176" t="s">
        <v>169</v>
      </c>
      <c r="G103" s="177" t="s">
        <v>162</v>
      </c>
      <c r="H103" s="178">
        <v>27</v>
      </c>
      <c r="I103" s="179"/>
      <c r="J103" s="180">
        <f>ROUND(I103*H103,2)</f>
        <v>0</v>
      </c>
      <c r="K103" s="176" t="s">
        <v>136</v>
      </c>
      <c r="L103" s="41"/>
      <c r="M103" s="181" t="s">
        <v>5</v>
      </c>
      <c r="N103" s="182" t="s">
        <v>47</v>
      </c>
      <c r="O103" s="42"/>
      <c r="P103" s="183">
        <f>O103*H103</f>
        <v>0</v>
      </c>
      <c r="Q103" s="183">
        <v>0</v>
      </c>
      <c r="R103" s="183">
        <f>Q103*H103</f>
        <v>0</v>
      </c>
      <c r="S103" s="183">
        <v>0</v>
      </c>
      <c r="T103" s="184">
        <f>S103*H103</f>
        <v>0</v>
      </c>
      <c r="AR103" s="24" t="s">
        <v>137</v>
      </c>
      <c r="AT103" s="24" t="s">
        <v>132</v>
      </c>
      <c r="AU103" s="24" t="s">
        <v>86</v>
      </c>
      <c r="AY103" s="24" t="s">
        <v>130</v>
      </c>
      <c r="BE103" s="185">
        <f>IF(N103="základní",J103,0)</f>
        <v>0</v>
      </c>
      <c r="BF103" s="185">
        <f>IF(N103="snížená",J103,0)</f>
        <v>0</v>
      </c>
      <c r="BG103" s="185">
        <f>IF(N103="zákl. přenesená",J103,0)</f>
        <v>0</v>
      </c>
      <c r="BH103" s="185">
        <f>IF(N103="sníž. přenesená",J103,0)</f>
        <v>0</v>
      </c>
      <c r="BI103" s="185">
        <f>IF(N103="nulová",J103,0)</f>
        <v>0</v>
      </c>
      <c r="BJ103" s="24" t="s">
        <v>24</v>
      </c>
      <c r="BK103" s="185">
        <f>ROUND(I103*H103,2)</f>
        <v>0</v>
      </c>
      <c r="BL103" s="24" t="s">
        <v>137</v>
      </c>
      <c r="BM103" s="24" t="s">
        <v>170</v>
      </c>
    </row>
    <row r="104" spans="2:65" s="1" customFormat="1" ht="27">
      <c r="B104" s="41"/>
      <c r="D104" s="186" t="s">
        <v>139</v>
      </c>
      <c r="F104" s="187" t="s">
        <v>171</v>
      </c>
      <c r="I104" s="188"/>
      <c r="L104" s="41"/>
      <c r="M104" s="189"/>
      <c r="N104" s="42"/>
      <c r="O104" s="42"/>
      <c r="P104" s="42"/>
      <c r="Q104" s="42"/>
      <c r="R104" s="42"/>
      <c r="S104" s="42"/>
      <c r="T104" s="70"/>
      <c r="AT104" s="24" t="s">
        <v>139</v>
      </c>
      <c r="AU104" s="24" t="s">
        <v>86</v>
      </c>
    </row>
    <row r="105" spans="2:65" s="1" customFormat="1" ht="229.5">
      <c r="B105" s="41"/>
      <c r="D105" s="186" t="s">
        <v>141</v>
      </c>
      <c r="F105" s="190" t="s">
        <v>172</v>
      </c>
      <c r="I105" s="188"/>
      <c r="L105" s="41"/>
      <c r="M105" s="189"/>
      <c r="N105" s="42"/>
      <c r="O105" s="42"/>
      <c r="P105" s="42"/>
      <c r="Q105" s="42"/>
      <c r="R105" s="42"/>
      <c r="S105" s="42"/>
      <c r="T105" s="70"/>
      <c r="AT105" s="24" t="s">
        <v>141</v>
      </c>
      <c r="AU105" s="24" t="s">
        <v>86</v>
      </c>
    </row>
    <row r="106" spans="2:65" s="12" customFormat="1" ht="13.5">
      <c r="B106" s="198"/>
      <c r="D106" s="186" t="s">
        <v>143</v>
      </c>
      <c r="E106" s="199" t="s">
        <v>5</v>
      </c>
      <c r="F106" s="200" t="s">
        <v>173</v>
      </c>
      <c r="H106" s="201">
        <v>27</v>
      </c>
      <c r="I106" s="202"/>
      <c r="L106" s="198"/>
      <c r="M106" s="203"/>
      <c r="N106" s="204"/>
      <c r="O106" s="204"/>
      <c r="P106" s="204"/>
      <c r="Q106" s="204"/>
      <c r="R106" s="204"/>
      <c r="S106" s="204"/>
      <c r="T106" s="205"/>
      <c r="AT106" s="199" t="s">
        <v>143</v>
      </c>
      <c r="AU106" s="199" t="s">
        <v>86</v>
      </c>
      <c r="AV106" s="12" t="s">
        <v>86</v>
      </c>
      <c r="AW106" s="12" t="s">
        <v>39</v>
      </c>
      <c r="AX106" s="12" t="s">
        <v>24</v>
      </c>
      <c r="AY106" s="199" t="s">
        <v>130</v>
      </c>
    </row>
    <row r="107" spans="2:65" s="1" customFormat="1" ht="16.5" customHeight="1">
      <c r="B107" s="173"/>
      <c r="C107" s="174" t="s">
        <v>174</v>
      </c>
      <c r="D107" s="174" t="s">
        <v>132</v>
      </c>
      <c r="E107" s="175" t="s">
        <v>175</v>
      </c>
      <c r="F107" s="176" t="s">
        <v>176</v>
      </c>
      <c r="G107" s="177" t="s">
        <v>162</v>
      </c>
      <c r="H107" s="178">
        <v>31.164999999999999</v>
      </c>
      <c r="I107" s="179"/>
      <c r="J107" s="180">
        <f>ROUND(I107*H107,2)</f>
        <v>0</v>
      </c>
      <c r="K107" s="176" t="s">
        <v>136</v>
      </c>
      <c r="L107" s="41"/>
      <c r="M107" s="181" t="s">
        <v>5</v>
      </c>
      <c r="N107" s="182" t="s">
        <v>47</v>
      </c>
      <c r="O107" s="42"/>
      <c r="P107" s="183">
        <f>O107*H107</f>
        <v>0</v>
      </c>
      <c r="Q107" s="183">
        <v>0</v>
      </c>
      <c r="R107" s="183">
        <f>Q107*H107</f>
        <v>0</v>
      </c>
      <c r="S107" s="183">
        <v>0</v>
      </c>
      <c r="T107" s="184">
        <f>S107*H107</f>
        <v>0</v>
      </c>
      <c r="AR107" s="24" t="s">
        <v>137</v>
      </c>
      <c r="AT107" s="24" t="s">
        <v>132</v>
      </c>
      <c r="AU107" s="24" t="s">
        <v>86</v>
      </c>
      <c r="AY107" s="24" t="s">
        <v>130</v>
      </c>
      <c r="BE107" s="185">
        <f>IF(N107="základní",J107,0)</f>
        <v>0</v>
      </c>
      <c r="BF107" s="185">
        <f>IF(N107="snížená",J107,0)</f>
        <v>0</v>
      </c>
      <c r="BG107" s="185">
        <f>IF(N107="zákl. přenesená",J107,0)</f>
        <v>0</v>
      </c>
      <c r="BH107" s="185">
        <f>IF(N107="sníž. přenesená",J107,0)</f>
        <v>0</v>
      </c>
      <c r="BI107" s="185">
        <f>IF(N107="nulová",J107,0)</f>
        <v>0</v>
      </c>
      <c r="BJ107" s="24" t="s">
        <v>24</v>
      </c>
      <c r="BK107" s="185">
        <f>ROUND(I107*H107,2)</f>
        <v>0</v>
      </c>
      <c r="BL107" s="24" t="s">
        <v>137</v>
      </c>
      <c r="BM107" s="24" t="s">
        <v>177</v>
      </c>
    </row>
    <row r="108" spans="2:65" s="1" customFormat="1" ht="27">
      <c r="B108" s="41"/>
      <c r="D108" s="186" t="s">
        <v>139</v>
      </c>
      <c r="F108" s="187" t="s">
        <v>178</v>
      </c>
      <c r="I108" s="188"/>
      <c r="L108" s="41"/>
      <c r="M108" s="189"/>
      <c r="N108" s="42"/>
      <c r="O108" s="42"/>
      <c r="P108" s="42"/>
      <c r="Q108" s="42"/>
      <c r="R108" s="42"/>
      <c r="S108" s="42"/>
      <c r="T108" s="70"/>
      <c r="AT108" s="24" t="s">
        <v>139</v>
      </c>
      <c r="AU108" s="24" t="s">
        <v>86</v>
      </c>
    </row>
    <row r="109" spans="2:65" s="1" customFormat="1" ht="94.5">
      <c r="B109" s="41"/>
      <c r="D109" s="186" t="s">
        <v>141</v>
      </c>
      <c r="F109" s="190" t="s">
        <v>179</v>
      </c>
      <c r="I109" s="188"/>
      <c r="L109" s="41"/>
      <c r="M109" s="189"/>
      <c r="N109" s="42"/>
      <c r="O109" s="42"/>
      <c r="P109" s="42"/>
      <c r="Q109" s="42"/>
      <c r="R109" s="42"/>
      <c r="S109" s="42"/>
      <c r="T109" s="70"/>
      <c r="AT109" s="24" t="s">
        <v>141</v>
      </c>
      <c r="AU109" s="24" t="s">
        <v>86</v>
      </c>
    </row>
    <row r="110" spans="2:65" s="11" customFormat="1" ht="13.5">
      <c r="B110" s="191"/>
      <c r="D110" s="186" t="s">
        <v>143</v>
      </c>
      <c r="E110" s="192" t="s">
        <v>5</v>
      </c>
      <c r="F110" s="193" t="s">
        <v>180</v>
      </c>
      <c r="H110" s="192" t="s">
        <v>5</v>
      </c>
      <c r="I110" s="194"/>
      <c r="L110" s="191"/>
      <c r="M110" s="195"/>
      <c r="N110" s="196"/>
      <c r="O110" s="196"/>
      <c r="P110" s="196"/>
      <c r="Q110" s="196"/>
      <c r="R110" s="196"/>
      <c r="S110" s="196"/>
      <c r="T110" s="197"/>
      <c r="AT110" s="192" t="s">
        <v>143</v>
      </c>
      <c r="AU110" s="192" t="s">
        <v>86</v>
      </c>
      <c r="AV110" s="11" t="s">
        <v>24</v>
      </c>
      <c r="AW110" s="11" t="s">
        <v>39</v>
      </c>
      <c r="AX110" s="11" t="s">
        <v>76</v>
      </c>
      <c r="AY110" s="192" t="s">
        <v>130</v>
      </c>
    </row>
    <row r="111" spans="2:65" s="11" customFormat="1" ht="13.5">
      <c r="B111" s="191"/>
      <c r="D111" s="186" t="s">
        <v>143</v>
      </c>
      <c r="E111" s="192" t="s">
        <v>5</v>
      </c>
      <c r="F111" s="193" t="s">
        <v>181</v>
      </c>
      <c r="H111" s="192" t="s">
        <v>5</v>
      </c>
      <c r="I111" s="194"/>
      <c r="L111" s="191"/>
      <c r="M111" s="195"/>
      <c r="N111" s="196"/>
      <c r="O111" s="196"/>
      <c r="P111" s="196"/>
      <c r="Q111" s="196"/>
      <c r="R111" s="196"/>
      <c r="S111" s="196"/>
      <c r="T111" s="197"/>
      <c r="AT111" s="192" t="s">
        <v>143</v>
      </c>
      <c r="AU111" s="192" t="s">
        <v>86</v>
      </c>
      <c r="AV111" s="11" t="s">
        <v>24</v>
      </c>
      <c r="AW111" s="11" t="s">
        <v>39</v>
      </c>
      <c r="AX111" s="11" t="s">
        <v>76</v>
      </c>
      <c r="AY111" s="192" t="s">
        <v>130</v>
      </c>
    </row>
    <row r="112" spans="2:65" s="12" customFormat="1" ht="13.5">
      <c r="B112" s="198"/>
      <c r="D112" s="186" t="s">
        <v>143</v>
      </c>
      <c r="E112" s="199" t="s">
        <v>5</v>
      </c>
      <c r="F112" s="200" t="s">
        <v>182</v>
      </c>
      <c r="H112" s="201">
        <v>10.5</v>
      </c>
      <c r="I112" s="202"/>
      <c r="L112" s="198"/>
      <c r="M112" s="203"/>
      <c r="N112" s="204"/>
      <c r="O112" s="204"/>
      <c r="P112" s="204"/>
      <c r="Q112" s="204"/>
      <c r="R112" s="204"/>
      <c r="S112" s="204"/>
      <c r="T112" s="205"/>
      <c r="AT112" s="199" t="s">
        <v>143</v>
      </c>
      <c r="AU112" s="199" t="s">
        <v>86</v>
      </c>
      <c r="AV112" s="12" t="s">
        <v>86</v>
      </c>
      <c r="AW112" s="12" t="s">
        <v>39</v>
      </c>
      <c r="AX112" s="12" t="s">
        <v>76</v>
      </c>
      <c r="AY112" s="199" t="s">
        <v>130</v>
      </c>
    </row>
    <row r="113" spans="2:51" s="12" customFormat="1" ht="13.5">
      <c r="B113" s="198"/>
      <c r="D113" s="186" t="s">
        <v>143</v>
      </c>
      <c r="E113" s="199" t="s">
        <v>5</v>
      </c>
      <c r="F113" s="200" t="s">
        <v>183</v>
      </c>
      <c r="H113" s="201">
        <v>-2.468</v>
      </c>
      <c r="I113" s="202"/>
      <c r="L113" s="198"/>
      <c r="M113" s="203"/>
      <c r="N113" s="204"/>
      <c r="O113" s="204"/>
      <c r="P113" s="204"/>
      <c r="Q113" s="204"/>
      <c r="R113" s="204"/>
      <c r="S113" s="204"/>
      <c r="T113" s="205"/>
      <c r="AT113" s="199" t="s">
        <v>143</v>
      </c>
      <c r="AU113" s="199" t="s">
        <v>86</v>
      </c>
      <c r="AV113" s="12" t="s">
        <v>86</v>
      </c>
      <c r="AW113" s="12" t="s">
        <v>39</v>
      </c>
      <c r="AX113" s="12" t="s">
        <v>76</v>
      </c>
      <c r="AY113" s="199" t="s">
        <v>130</v>
      </c>
    </row>
    <row r="114" spans="2:51" s="11" customFormat="1" ht="13.5">
      <c r="B114" s="191"/>
      <c r="D114" s="186" t="s">
        <v>143</v>
      </c>
      <c r="E114" s="192" t="s">
        <v>5</v>
      </c>
      <c r="F114" s="193" t="s">
        <v>184</v>
      </c>
      <c r="H114" s="192" t="s">
        <v>5</v>
      </c>
      <c r="I114" s="194"/>
      <c r="L114" s="191"/>
      <c r="M114" s="195"/>
      <c r="N114" s="196"/>
      <c r="O114" s="196"/>
      <c r="P114" s="196"/>
      <c r="Q114" s="196"/>
      <c r="R114" s="196"/>
      <c r="S114" s="196"/>
      <c r="T114" s="197"/>
      <c r="AT114" s="192" t="s">
        <v>143</v>
      </c>
      <c r="AU114" s="192" t="s">
        <v>86</v>
      </c>
      <c r="AV114" s="11" t="s">
        <v>24</v>
      </c>
      <c r="AW114" s="11" t="s">
        <v>39</v>
      </c>
      <c r="AX114" s="11" t="s">
        <v>76</v>
      </c>
      <c r="AY114" s="192" t="s">
        <v>130</v>
      </c>
    </row>
    <row r="115" spans="2:51" s="12" customFormat="1" ht="13.5">
      <c r="B115" s="198"/>
      <c r="D115" s="186" t="s">
        <v>143</v>
      </c>
      <c r="E115" s="199" t="s">
        <v>5</v>
      </c>
      <c r="F115" s="200" t="s">
        <v>185</v>
      </c>
      <c r="H115" s="201">
        <v>16.2</v>
      </c>
      <c r="I115" s="202"/>
      <c r="L115" s="198"/>
      <c r="M115" s="203"/>
      <c r="N115" s="204"/>
      <c r="O115" s="204"/>
      <c r="P115" s="204"/>
      <c r="Q115" s="204"/>
      <c r="R115" s="204"/>
      <c r="S115" s="204"/>
      <c r="T115" s="205"/>
      <c r="AT115" s="199" t="s">
        <v>143</v>
      </c>
      <c r="AU115" s="199" t="s">
        <v>86</v>
      </c>
      <c r="AV115" s="12" t="s">
        <v>86</v>
      </c>
      <c r="AW115" s="12" t="s">
        <v>39</v>
      </c>
      <c r="AX115" s="12" t="s">
        <v>76</v>
      </c>
      <c r="AY115" s="199" t="s">
        <v>130</v>
      </c>
    </row>
    <row r="116" spans="2:51" s="12" customFormat="1" ht="13.5">
      <c r="B116" s="198"/>
      <c r="D116" s="186" t="s">
        <v>143</v>
      </c>
      <c r="E116" s="199" t="s">
        <v>5</v>
      </c>
      <c r="F116" s="200" t="s">
        <v>186</v>
      </c>
      <c r="H116" s="201">
        <v>-4.2300000000000004</v>
      </c>
      <c r="I116" s="202"/>
      <c r="L116" s="198"/>
      <c r="M116" s="203"/>
      <c r="N116" s="204"/>
      <c r="O116" s="204"/>
      <c r="P116" s="204"/>
      <c r="Q116" s="204"/>
      <c r="R116" s="204"/>
      <c r="S116" s="204"/>
      <c r="T116" s="205"/>
      <c r="AT116" s="199" t="s">
        <v>143</v>
      </c>
      <c r="AU116" s="199" t="s">
        <v>86</v>
      </c>
      <c r="AV116" s="12" t="s">
        <v>86</v>
      </c>
      <c r="AW116" s="12" t="s">
        <v>39</v>
      </c>
      <c r="AX116" s="12" t="s">
        <v>76</v>
      </c>
      <c r="AY116" s="199" t="s">
        <v>130</v>
      </c>
    </row>
    <row r="117" spans="2:51" s="11" customFormat="1" ht="13.5">
      <c r="B117" s="191"/>
      <c r="D117" s="186" t="s">
        <v>143</v>
      </c>
      <c r="E117" s="192" t="s">
        <v>5</v>
      </c>
      <c r="F117" s="193" t="s">
        <v>187</v>
      </c>
      <c r="H117" s="192" t="s">
        <v>5</v>
      </c>
      <c r="I117" s="194"/>
      <c r="L117" s="191"/>
      <c r="M117" s="195"/>
      <c r="N117" s="196"/>
      <c r="O117" s="196"/>
      <c r="P117" s="196"/>
      <c r="Q117" s="196"/>
      <c r="R117" s="196"/>
      <c r="S117" s="196"/>
      <c r="T117" s="197"/>
      <c r="AT117" s="192" t="s">
        <v>143</v>
      </c>
      <c r="AU117" s="192" t="s">
        <v>86</v>
      </c>
      <c r="AV117" s="11" t="s">
        <v>24</v>
      </c>
      <c r="AW117" s="11" t="s">
        <v>39</v>
      </c>
      <c r="AX117" s="11" t="s">
        <v>76</v>
      </c>
      <c r="AY117" s="192" t="s">
        <v>130</v>
      </c>
    </row>
    <row r="118" spans="2:51" s="12" customFormat="1" ht="13.5">
      <c r="B118" s="198"/>
      <c r="D118" s="186" t="s">
        <v>143</v>
      </c>
      <c r="E118" s="199" t="s">
        <v>5</v>
      </c>
      <c r="F118" s="200" t="s">
        <v>188</v>
      </c>
      <c r="H118" s="201">
        <v>3.7130000000000001</v>
      </c>
      <c r="I118" s="202"/>
      <c r="L118" s="198"/>
      <c r="M118" s="203"/>
      <c r="N118" s="204"/>
      <c r="O118" s="204"/>
      <c r="P118" s="204"/>
      <c r="Q118" s="204"/>
      <c r="R118" s="204"/>
      <c r="S118" s="204"/>
      <c r="T118" s="205"/>
      <c r="AT118" s="199" t="s">
        <v>143</v>
      </c>
      <c r="AU118" s="199" t="s">
        <v>86</v>
      </c>
      <c r="AV118" s="12" t="s">
        <v>86</v>
      </c>
      <c r="AW118" s="12" t="s">
        <v>39</v>
      </c>
      <c r="AX118" s="12" t="s">
        <v>76</v>
      </c>
      <c r="AY118" s="199" t="s">
        <v>130</v>
      </c>
    </row>
    <row r="119" spans="2:51" s="12" customFormat="1" ht="13.5">
      <c r="B119" s="198"/>
      <c r="D119" s="186" t="s">
        <v>143</v>
      </c>
      <c r="E119" s="199" t="s">
        <v>5</v>
      </c>
      <c r="F119" s="200" t="s">
        <v>189</v>
      </c>
      <c r="H119" s="201">
        <v>-1.0580000000000001</v>
      </c>
      <c r="I119" s="202"/>
      <c r="L119" s="198"/>
      <c r="M119" s="203"/>
      <c r="N119" s="204"/>
      <c r="O119" s="204"/>
      <c r="P119" s="204"/>
      <c r="Q119" s="204"/>
      <c r="R119" s="204"/>
      <c r="S119" s="204"/>
      <c r="T119" s="205"/>
      <c r="AT119" s="199" t="s">
        <v>143</v>
      </c>
      <c r="AU119" s="199" t="s">
        <v>86</v>
      </c>
      <c r="AV119" s="12" t="s">
        <v>86</v>
      </c>
      <c r="AW119" s="12" t="s">
        <v>39</v>
      </c>
      <c r="AX119" s="12" t="s">
        <v>76</v>
      </c>
      <c r="AY119" s="199" t="s">
        <v>130</v>
      </c>
    </row>
    <row r="120" spans="2:51" s="11" customFormat="1" ht="13.5">
      <c r="B120" s="191"/>
      <c r="D120" s="186" t="s">
        <v>143</v>
      </c>
      <c r="E120" s="192" t="s">
        <v>5</v>
      </c>
      <c r="F120" s="193" t="s">
        <v>181</v>
      </c>
      <c r="H120" s="192" t="s">
        <v>5</v>
      </c>
      <c r="I120" s="194"/>
      <c r="L120" s="191"/>
      <c r="M120" s="195"/>
      <c r="N120" s="196"/>
      <c r="O120" s="196"/>
      <c r="P120" s="196"/>
      <c r="Q120" s="196"/>
      <c r="R120" s="196"/>
      <c r="S120" s="196"/>
      <c r="T120" s="197"/>
      <c r="AT120" s="192" t="s">
        <v>143</v>
      </c>
      <c r="AU120" s="192" t="s">
        <v>86</v>
      </c>
      <c r="AV120" s="11" t="s">
        <v>24</v>
      </c>
      <c r="AW120" s="11" t="s">
        <v>39</v>
      </c>
      <c r="AX120" s="11" t="s">
        <v>76</v>
      </c>
      <c r="AY120" s="192" t="s">
        <v>130</v>
      </c>
    </row>
    <row r="121" spans="2:51" s="12" customFormat="1" ht="13.5">
      <c r="B121" s="198"/>
      <c r="D121" s="186" t="s">
        <v>143</v>
      </c>
      <c r="E121" s="199" t="s">
        <v>5</v>
      </c>
      <c r="F121" s="200" t="s">
        <v>190</v>
      </c>
      <c r="H121" s="201">
        <v>3.9380000000000002</v>
      </c>
      <c r="I121" s="202"/>
      <c r="L121" s="198"/>
      <c r="M121" s="203"/>
      <c r="N121" s="204"/>
      <c r="O121" s="204"/>
      <c r="P121" s="204"/>
      <c r="Q121" s="204"/>
      <c r="R121" s="204"/>
      <c r="S121" s="204"/>
      <c r="T121" s="205"/>
      <c r="AT121" s="199" t="s">
        <v>143</v>
      </c>
      <c r="AU121" s="199" t="s">
        <v>86</v>
      </c>
      <c r="AV121" s="12" t="s">
        <v>86</v>
      </c>
      <c r="AW121" s="12" t="s">
        <v>39</v>
      </c>
      <c r="AX121" s="12" t="s">
        <v>76</v>
      </c>
      <c r="AY121" s="199" t="s">
        <v>130</v>
      </c>
    </row>
    <row r="122" spans="2:51" s="12" customFormat="1" ht="13.5">
      <c r="B122" s="198"/>
      <c r="D122" s="186" t="s">
        <v>143</v>
      </c>
      <c r="E122" s="199" t="s">
        <v>5</v>
      </c>
      <c r="F122" s="200" t="s">
        <v>191</v>
      </c>
      <c r="H122" s="201">
        <v>-0.52900000000000003</v>
      </c>
      <c r="I122" s="202"/>
      <c r="L122" s="198"/>
      <c r="M122" s="203"/>
      <c r="N122" s="204"/>
      <c r="O122" s="204"/>
      <c r="P122" s="204"/>
      <c r="Q122" s="204"/>
      <c r="R122" s="204"/>
      <c r="S122" s="204"/>
      <c r="T122" s="205"/>
      <c r="AT122" s="199" t="s">
        <v>143</v>
      </c>
      <c r="AU122" s="199" t="s">
        <v>86</v>
      </c>
      <c r="AV122" s="12" t="s">
        <v>86</v>
      </c>
      <c r="AW122" s="12" t="s">
        <v>39</v>
      </c>
      <c r="AX122" s="12" t="s">
        <v>76</v>
      </c>
      <c r="AY122" s="199" t="s">
        <v>130</v>
      </c>
    </row>
    <row r="123" spans="2:51" s="12" customFormat="1" ht="13.5">
      <c r="B123" s="198"/>
      <c r="D123" s="186" t="s">
        <v>143</v>
      </c>
      <c r="E123" s="199" t="s">
        <v>5</v>
      </c>
      <c r="F123" s="200" t="s">
        <v>192</v>
      </c>
      <c r="H123" s="201">
        <v>-0.22500000000000001</v>
      </c>
      <c r="I123" s="202"/>
      <c r="L123" s="198"/>
      <c r="M123" s="203"/>
      <c r="N123" s="204"/>
      <c r="O123" s="204"/>
      <c r="P123" s="204"/>
      <c r="Q123" s="204"/>
      <c r="R123" s="204"/>
      <c r="S123" s="204"/>
      <c r="T123" s="205"/>
      <c r="AT123" s="199" t="s">
        <v>143</v>
      </c>
      <c r="AU123" s="199" t="s">
        <v>86</v>
      </c>
      <c r="AV123" s="12" t="s">
        <v>86</v>
      </c>
      <c r="AW123" s="12" t="s">
        <v>39</v>
      </c>
      <c r="AX123" s="12" t="s">
        <v>76</v>
      </c>
      <c r="AY123" s="199" t="s">
        <v>130</v>
      </c>
    </row>
    <row r="124" spans="2:51" s="11" customFormat="1" ht="13.5">
      <c r="B124" s="191"/>
      <c r="D124" s="186" t="s">
        <v>143</v>
      </c>
      <c r="E124" s="192" t="s">
        <v>5</v>
      </c>
      <c r="F124" s="193" t="s">
        <v>181</v>
      </c>
      <c r="H124" s="192" t="s">
        <v>5</v>
      </c>
      <c r="I124" s="194"/>
      <c r="L124" s="191"/>
      <c r="M124" s="195"/>
      <c r="N124" s="196"/>
      <c r="O124" s="196"/>
      <c r="P124" s="196"/>
      <c r="Q124" s="196"/>
      <c r="R124" s="196"/>
      <c r="S124" s="196"/>
      <c r="T124" s="197"/>
      <c r="AT124" s="192" t="s">
        <v>143</v>
      </c>
      <c r="AU124" s="192" t="s">
        <v>86</v>
      </c>
      <c r="AV124" s="11" t="s">
        <v>24</v>
      </c>
      <c r="AW124" s="11" t="s">
        <v>39</v>
      </c>
      <c r="AX124" s="11" t="s">
        <v>76</v>
      </c>
      <c r="AY124" s="192" t="s">
        <v>130</v>
      </c>
    </row>
    <row r="125" spans="2:51" s="12" customFormat="1" ht="13.5">
      <c r="B125" s="198"/>
      <c r="D125" s="186" t="s">
        <v>143</v>
      </c>
      <c r="E125" s="199" t="s">
        <v>5</v>
      </c>
      <c r="F125" s="200" t="s">
        <v>193</v>
      </c>
      <c r="H125" s="201">
        <v>4.05</v>
      </c>
      <c r="I125" s="202"/>
      <c r="L125" s="198"/>
      <c r="M125" s="203"/>
      <c r="N125" s="204"/>
      <c r="O125" s="204"/>
      <c r="P125" s="204"/>
      <c r="Q125" s="204"/>
      <c r="R125" s="204"/>
      <c r="S125" s="204"/>
      <c r="T125" s="205"/>
      <c r="AT125" s="199" t="s">
        <v>143</v>
      </c>
      <c r="AU125" s="199" t="s">
        <v>86</v>
      </c>
      <c r="AV125" s="12" t="s">
        <v>86</v>
      </c>
      <c r="AW125" s="12" t="s">
        <v>39</v>
      </c>
      <c r="AX125" s="12" t="s">
        <v>76</v>
      </c>
      <c r="AY125" s="199" t="s">
        <v>130</v>
      </c>
    </row>
    <row r="126" spans="2:51" s="12" customFormat="1" ht="13.5">
      <c r="B126" s="198"/>
      <c r="D126" s="186" t="s">
        <v>143</v>
      </c>
      <c r="E126" s="199" t="s">
        <v>5</v>
      </c>
      <c r="F126" s="200" t="s">
        <v>191</v>
      </c>
      <c r="H126" s="201">
        <v>-0.52900000000000003</v>
      </c>
      <c r="I126" s="202"/>
      <c r="L126" s="198"/>
      <c r="M126" s="203"/>
      <c r="N126" s="204"/>
      <c r="O126" s="204"/>
      <c r="P126" s="204"/>
      <c r="Q126" s="204"/>
      <c r="R126" s="204"/>
      <c r="S126" s="204"/>
      <c r="T126" s="205"/>
      <c r="AT126" s="199" t="s">
        <v>143</v>
      </c>
      <c r="AU126" s="199" t="s">
        <v>86</v>
      </c>
      <c r="AV126" s="12" t="s">
        <v>86</v>
      </c>
      <c r="AW126" s="12" t="s">
        <v>39</v>
      </c>
      <c r="AX126" s="12" t="s">
        <v>76</v>
      </c>
      <c r="AY126" s="199" t="s">
        <v>130</v>
      </c>
    </row>
    <row r="127" spans="2:51" s="12" customFormat="1" ht="13.5">
      <c r="B127" s="198"/>
      <c r="D127" s="186" t="s">
        <v>143</v>
      </c>
      <c r="E127" s="199" t="s">
        <v>5</v>
      </c>
      <c r="F127" s="200" t="s">
        <v>192</v>
      </c>
      <c r="H127" s="201">
        <v>-0.22500000000000001</v>
      </c>
      <c r="I127" s="202"/>
      <c r="L127" s="198"/>
      <c r="M127" s="203"/>
      <c r="N127" s="204"/>
      <c r="O127" s="204"/>
      <c r="P127" s="204"/>
      <c r="Q127" s="204"/>
      <c r="R127" s="204"/>
      <c r="S127" s="204"/>
      <c r="T127" s="205"/>
      <c r="AT127" s="199" t="s">
        <v>143</v>
      </c>
      <c r="AU127" s="199" t="s">
        <v>86</v>
      </c>
      <c r="AV127" s="12" t="s">
        <v>86</v>
      </c>
      <c r="AW127" s="12" t="s">
        <v>39</v>
      </c>
      <c r="AX127" s="12" t="s">
        <v>76</v>
      </c>
      <c r="AY127" s="199" t="s">
        <v>130</v>
      </c>
    </row>
    <row r="128" spans="2:51" s="11" customFormat="1" ht="13.5">
      <c r="B128" s="191"/>
      <c r="D128" s="186" t="s">
        <v>143</v>
      </c>
      <c r="E128" s="192" t="s">
        <v>5</v>
      </c>
      <c r="F128" s="193" t="s">
        <v>187</v>
      </c>
      <c r="H128" s="192" t="s">
        <v>5</v>
      </c>
      <c r="I128" s="194"/>
      <c r="L128" s="191"/>
      <c r="M128" s="195"/>
      <c r="N128" s="196"/>
      <c r="O128" s="196"/>
      <c r="P128" s="196"/>
      <c r="Q128" s="196"/>
      <c r="R128" s="196"/>
      <c r="S128" s="196"/>
      <c r="T128" s="197"/>
      <c r="AT128" s="192" t="s">
        <v>143</v>
      </c>
      <c r="AU128" s="192" t="s">
        <v>86</v>
      </c>
      <c r="AV128" s="11" t="s">
        <v>24</v>
      </c>
      <c r="AW128" s="11" t="s">
        <v>39</v>
      </c>
      <c r="AX128" s="11" t="s">
        <v>76</v>
      </c>
      <c r="AY128" s="192" t="s">
        <v>130</v>
      </c>
    </row>
    <row r="129" spans="2:51" s="12" customFormat="1" ht="13.5">
      <c r="B129" s="198"/>
      <c r="D129" s="186" t="s">
        <v>143</v>
      </c>
      <c r="E129" s="199" t="s">
        <v>5</v>
      </c>
      <c r="F129" s="200" t="s">
        <v>193</v>
      </c>
      <c r="H129" s="201">
        <v>4.05</v>
      </c>
      <c r="I129" s="202"/>
      <c r="L129" s="198"/>
      <c r="M129" s="203"/>
      <c r="N129" s="204"/>
      <c r="O129" s="204"/>
      <c r="P129" s="204"/>
      <c r="Q129" s="204"/>
      <c r="R129" s="204"/>
      <c r="S129" s="204"/>
      <c r="T129" s="205"/>
      <c r="AT129" s="199" t="s">
        <v>143</v>
      </c>
      <c r="AU129" s="199" t="s">
        <v>86</v>
      </c>
      <c r="AV129" s="12" t="s">
        <v>86</v>
      </c>
      <c r="AW129" s="12" t="s">
        <v>39</v>
      </c>
      <c r="AX129" s="12" t="s">
        <v>76</v>
      </c>
      <c r="AY129" s="199" t="s">
        <v>130</v>
      </c>
    </row>
    <row r="130" spans="2:51" s="12" customFormat="1" ht="13.5">
      <c r="B130" s="198"/>
      <c r="D130" s="186" t="s">
        <v>143</v>
      </c>
      <c r="E130" s="199" t="s">
        <v>5</v>
      </c>
      <c r="F130" s="200" t="s">
        <v>189</v>
      </c>
      <c r="H130" s="201">
        <v>-1.0580000000000001</v>
      </c>
      <c r="I130" s="202"/>
      <c r="L130" s="198"/>
      <c r="M130" s="203"/>
      <c r="N130" s="204"/>
      <c r="O130" s="204"/>
      <c r="P130" s="204"/>
      <c r="Q130" s="204"/>
      <c r="R130" s="204"/>
      <c r="S130" s="204"/>
      <c r="T130" s="205"/>
      <c r="AT130" s="199" t="s">
        <v>143</v>
      </c>
      <c r="AU130" s="199" t="s">
        <v>86</v>
      </c>
      <c r="AV130" s="12" t="s">
        <v>86</v>
      </c>
      <c r="AW130" s="12" t="s">
        <v>39</v>
      </c>
      <c r="AX130" s="12" t="s">
        <v>76</v>
      </c>
      <c r="AY130" s="199" t="s">
        <v>130</v>
      </c>
    </row>
    <row r="131" spans="2:51" s="11" customFormat="1" ht="13.5">
      <c r="B131" s="191"/>
      <c r="D131" s="186" t="s">
        <v>143</v>
      </c>
      <c r="E131" s="192" t="s">
        <v>5</v>
      </c>
      <c r="F131" s="193" t="s">
        <v>194</v>
      </c>
      <c r="H131" s="192" t="s">
        <v>5</v>
      </c>
      <c r="I131" s="194"/>
      <c r="L131" s="191"/>
      <c r="M131" s="195"/>
      <c r="N131" s="196"/>
      <c r="O131" s="196"/>
      <c r="P131" s="196"/>
      <c r="Q131" s="196"/>
      <c r="R131" s="196"/>
      <c r="S131" s="196"/>
      <c r="T131" s="197"/>
      <c r="AT131" s="192" t="s">
        <v>143</v>
      </c>
      <c r="AU131" s="192" t="s">
        <v>86</v>
      </c>
      <c r="AV131" s="11" t="s">
        <v>24</v>
      </c>
      <c r="AW131" s="11" t="s">
        <v>39</v>
      </c>
      <c r="AX131" s="11" t="s">
        <v>76</v>
      </c>
      <c r="AY131" s="192" t="s">
        <v>130</v>
      </c>
    </row>
    <row r="132" spans="2:51" s="12" customFormat="1" ht="13.5">
      <c r="B132" s="198"/>
      <c r="D132" s="186" t="s">
        <v>143</v>
      </c>
      <c r="E132" s="199" t="s">
        <v>5</v>
      </c>
      <c r="F132" s="200" t="s">
        <v>193</v>
      </c>
      <c r="H132" s="201">
        <v>4.05</v>
      </c>
      <c r="I132" s="202"/>
      <c r="L132" s="198"/>
      <c r="M132" s="203"/>
      <c r="N132" s="204"/>
      <c r="O132" s="204"/>
      <c r="P132" s="204"/>
      <c r="Q132" s="204"/>
      <c r="R132" s="204"/>
      <c r="S132" s="204"/>
      <c r="T132" s="205"/>
      <c r="AT132" s="199" t="s">
        <v>143</v>
      </c>
      <c r="AU132" s="199" t="s">
        <v>86</v>
      </c>
      <c r="AV132" s="12" t="s">
        <v>86</v>
      </c>
      <c r="AW132" s="12" t="s">
        <v>39</v>
      </c>
      <c r="AX132" s="12" t="s">
        <v>76</v>
      </c>
      <c r="AY132" s="199" t="s">
        <v>130</v>
      </c>
    </row>
    <row r="133" spans="2:51" s="12" customFormat="1" ht="13.5">
      <c r="B133" s="198"/>
      <c r="D133" s="186" t="s">
        <v>143</v>
      </c>
      <c r="E133" s="199" t="s">
        <v>5</v>
      </c>
      <c r="F133" s="200" t="s">
        <v>189</v>
      </c>
      <c r="H133" s="201">
        <v>-1.0580000000000001</v>
      </c>
      <c r="I133" s="202"/>
      <c r="L133" s="198"/>
      <c r="M133" s="203"/>
      <c r="N133" s="204"/>
      <c r="O133" s="204"/>
      <c r="P133" s="204"/>
      <c r="Q133" s="204"/>
      <c r="R133" s="204"/>
      <c r="S133" s="204"/>
      <c r="T133" s="205"/>
      <c r="AT133" s="199" t="s">
        <v>143</v>
      </c>
      <c r="AU133" s="199" t="s">
        <v>86</v>
      </c>
      <c r="AV133" s="12" t="s">
        <v>86</v>
      </c>
      <c r="AW133" s="12" t="s">
        <v>39</v>
      </c>
      <c r="AX133" s="12" t="s">
        <v>76</v>
      </c>
      <c r="AY133" s="199" t="s">
        <v>130</v>
      </c>
    </row>
    <row r="134" spans="2:51" s="11" customFormat="1" ht="13.5">
      <c r="B134" s="191"/>
      <c r="D134" s="186" t="s">
        <v>143</v>
      </c>
      <c r="E134" s="192" t="s">
        <v>5</v>
      </c>
      <c r="F134" s="193" t="s">
        <v>195</v>
      </c>
      <c r="H134" s="192" t="s">
        <v>5</v>
      </c>
      <c r="I134" s="194"/>
      <c r="L134" s="191"/>
      <c r="M134" s="195"/>
      <c r="N134" s="196"/>
      <c r="O134" s="196"/>
      <c r="P134" s="196"/>
      <c r="Q134" s="196"/>
      <c r="R134" s="196"/>
      <c r="S134" s="196"/>
      <c r="T134" s="197"/>
      <c r="AT134" s="192" t="s">
        <v>143</v>
      </c>
      <c r="AU134" s="192" t="s">
        <v>86</v>
      </c>
      <c r="AV134" s="11" t="s">
        <v>24</v>
      </c>
      <c r="AW134" s="11" t="s">
        <v>39</v>
      </c>
      <c r="AX134" s="11" t="s">
        <v>76</v>
      </c>
      <c r="AY134" s="192" t="s">
        <v>130</v>
      </c>
    </row>
    <row r="135" spans="2:51" s="12" customFormat="1" ht="13.5">
      <c r="B135" s="198"/>
      <c r="D135" s="186" t="s">
        <v>143</v>
      </c>
      <c r="E135" s="199" t="s">
        <v>5</v>
      </c>
      <c r="F135" s="200" t="s">
        <v>196</v>
      </c>
      <c r="H135" s="201">
        <v>8.1</v>
      </c>
      <c r="I135" s="202"/>
      <c r="L135" s="198"/>
      <c r="M135" s="203"/>
      <c r="N135" s="204"/>
      <c r="O135" s="204"/>
      <c r="P135" s="204"/>
      <c r="Q135" s="204"/>
      <c r="R135" s="204"/>
      <c r="S135" s="204"/>
      <c r="T135" s="205"/>
      <c r="AT135" s="199" t="s">
        <v>143</v>
      </c>
      <c r="AU135" s="199" t="s">
        <v>86</v>
      </c>
      <c r="AV135" s="12" t="s">
        <v>86</v>
      </c>
      <c r="AW135" s="12" t="s">
        <v>39</v>
      </c>
      <c r="AX135" s="12" t="s">
        <v>76</v>
      </c>
      <c r="AY135" s="199" t="s">
        <v>130</v>
      </c>
    </row>
    <row r="136" spans="2:51" s="12" customFormat="1" ht="13.5">
      <c r="B136" s="198"/>
      <c r="D136" s="186" t="s">
        <v>143</v>
      </c>
      <c r="E136" s="199" t="s">
        <v>5</v>
      </c>
      <c r="F136" s="200" t="s">
        <v>197</v>
      </c>
      <c r="H136" s="201">
        <v>-2.1150000000000002</v>
      </c>
      <c r="I136" s="202"/>
      <c r="L136" s="198"/>
      <c r="M136" s="203"/>
      <c r="N136" s="204"/>
      <c r="O136" s="204"/>
      <c r="P136" s="204"/>
      <c r="Q136" s="204"/>
      <c r="R136" s="204"/>
      <c r="S136" s="204"/>
      <c r="T136" s="205"/>
      <c r="AT136" s="199" t="s">
        <v>143</v>
      </c>
      <c r="AU136" s="199" t="s">
        <v>86</v>
      </c>
      <c r="AV136" s="12" t="s">
        <v>86</v>
      </c>
      <c r="AW136" s="12" t="s">
        <v>39</v>
      </c>
      <c r="AX136" s="12" t="s">
        <v>76</v>
      </c>
      <c r="AY136" s="199" t="s">
        <v>130</v>
      </c>
    </row>
    <row r="137" spans="2:51" s="11" customFormat="1" ht="13.5">
      <c r="B137" s="191"/>
      <c r="D137" s="186" t="s">
        <v>143</v>
      </c>
      <c r="E137" s="192" t="s">
        <v>5</v>
      </c>
      <c r="F137" s="193" t="s">
        <v>181</v>
      </c>
      <c r="H137" s="192" t="s">
        <v>5</v>
      </c>
      <c r="I137" s="194"/>
      <c r="L137" s="191"/>
      <c r="M137" s="195"/>
      <c r="N137" s="196"/>
      <c r="O137" s="196"/>
      <c r="P137" s="196"/>
      <c r="Q137" s="196"/>
      <c r="R137" s="196"/>
      <c r="S137" s="196"/>
      <c r="T137" s="197"/>
      <c r="AT137" s="192" t="s">
        <v>143</v>
      </c>
      <c r="AU137" s="192" t="s">
        <v>86</v>
      </c>
      <c r="AV137" s="11" t="s">
        <v>24</v>
      </c>
      <c r="AW137" s="11" t="s">
        <v>39</v>
      </c>
      <c r="AX137" s="11" t="s">
        <v>76</v>
      </c>
      <c r="AY137" s="192" t="s">
        <v>130</v>
      </c>
    </row>
    <row r="138" spans="2:51" s="12" customFormat="1" ht="13.5">
      <c r="B138" s="198"/>
      <c r="D138" s="186" t="s">
        <v>143</v>
      </c>
      <c r="E138" s="199" t="s">
        <v>5</v>
      </c>
      <c r="F138" s="200" t="s">
        <v>198</v>
      </c>
      <c r="H138" s="201">
        <v>4.7249999999999996</v>
      </c>
      <c r="I138" s="202"/>
      <c r="L138" s="198"/>
      <c r="M138" s="203"/>
      <c r="N138" s="204"/>
      <c r="O138" s="204"/>
      <c r="P138" s="204"/>
      <c r="Q138" s="204"/>
      <c r="R138" s="204"/>
      <c r="S138" s="204"/>
      <c r="T138" s="205"/>
      <c r="AT138" s="199" t="s">
        <v>143</v>
      </c>
      <c r="AU138" s="199" t="s">
        <v>86</v>
      </c>
      <c r="AV138" s="12" t="s">
        <v>86</v>
      </c>
      <c r="AW138" s="12" t="s">
        <v>39</v>
      </c>
      <c r="AX138" s="12" t="s">
        <v>76</v>
      </c>
      <c r="AY138" s="199" t="s">
        <v>130</v>
      </c>
    </row>
    <row r="139" spans="2:51" s="12" customFormat="1" ht="13.5">
      <c r="B139" s="198"/>
      <c r="D139" s="186" t="s">
        <v>143</v>
      </c>
      <c r="E139" s="199" t="s">
        <v>5</v>
      </c>
      <c r="F139" s="200" t="s">
        <v>199</v>
      </c>
      <c r="H139" s="201">
        <v>11.4</v>
      </c>
      <c r="I139" s="202"/>
      <c r="L139" s="198"/>
      <c r="M139" s="203"/>
      <c r="N139" s="204"/>
      <c r="O139" s="204"/>
      <c r="P139" s="204"/>
      <c r="Q139" s="204"/>
      <c r="R139" s="204"/>
      <c r="S139" s="204"/>
      <c r="T139" s="205"/>
      <c r="AT139" s="199" t="s">
        <v>143</v>
      </c>
      <c r="AU139" s="199" t="s">
        <v>86</v>
      </c>
      <c r="AV139" s="12" t="s">
        <v>86</v>
      </c>
      <c r="AW139" s="12" t="s">
        <v>39</v>
      </c>
      <c r="AX139" s="12" t="s">
        <v>76</v>
      </c>
      <c r="AY139" s="199" t="s">
        <v>130</v>
      </c>
    </row>
    <row r="140" spans="2:51" s="12" customFormat="1" ht="13.5">
      <c r="B140" s="198"/>
      <c r="D140" s="186" t="s">
        <v>143</v>
      </c>
      <c r="E140" s="199" t="s">
        <v>5</v>
      </c>
      <c r="F140" s="200" t="s">
        <v>200</v>
      </c>
      <c r="H140" s="201">
        <v>-3.8780000000000001</v>
      </c>
      <c r="I140" s="202"/>
      <c r="L140" s="198"/>
      <c r="M140" s="203"/>
      <c r="N140" s="204"/>
      <c r="O140" s="204"/>
      <c r="P140" s="204"/>
      <c r="Q140" s="204"/>
      <c r="R140" s="204"/>
      <c r="S140" s="204"/>
      <c r="T140" s="205"/>
      <c r="AT140" s="199" t="s">
        <v>143</v>
      </c>
      <c r="AU140" s="199" t="s">
        <v>86</v>
      </c>
      <c r="AV140" s="12" t="s">
        <v>86</v>
      </c>
      <c r="AW140" s="12" t="s">
        <v>39</v>
      </c>
      <c r="AX140" s="12" t="s">
        <v>76</v>
      </c>
      <c r="AY140" s="199" t="s">
        <v>130</v>
      </c>
    </row>
    <row r="141" spans="2:51" s="11" customFormat="1" ht="13.5">
      <c r="B141" s="191"/>
      <c r="D141" s="186" t="s">
        <v>143</v>
      </c>
      <c r="E141" s="192" t="s">
        <v>5</v>
      </c>
      <c r="F141" s="193" t="s">
        <v>194</v>
      </c>
      <c r="H141" s="192" t="s">
        <v>5</v>
      </c>
      <c r="I141" s="194"/>
      <c r="L141" s="191"/>
      <c r="M141" s="195"/>
      <c r="N141" s="196"/>
      <c r="O141" s="196"/>
      <c r="P141" s="196"/>
      <c r="Q141" s="196"/>
      <c r="R141" s="196"/>
      <c r="S141" s="196"/>
      <c r="T141" s="197"/>
      <c r="AT141" s="192" t="s">
        <v>143</v>
      </c>
      <c r="AU141" s="192" t="s">
        <v>86</v>
      </c>
      <c r="AV141" s="11" t="s">
        <v>24</v>
      </c>
      <c r="AW141" s="11" t="s">
        <v>39</v>
      </c>
      <c r="AX141" s="11" t="s">
        <v>76</v>
      </c>
      <c r="AY141" s="192" t="s">
        <v>130</v>
      </c>
    </row>
    <row r="142" spans="2:51" s="12" customFormat="1" ht="13.5">
      <c r="B142" s="198"/>
      <c r="D142" s="186" t="s">
        <v>143</v>
      </c>
      <c r="E142" s="199" t="s">
        <v>5</v>
      </c>
      <c r="F142" s="200" t="s">
        <v>193</v>
      </c>
      <c r="H142" s="201">
        <v>4.05</v>
      </c>
      <c r="I142" s="202"/>
      <c r="L142" s="198"/>
      <c r="M142" s="203"/>
      <c r="N142" s="204"/>
      <c r="O142" s="204"/>
      <c r="P142" s="204"/>
      <c r="Q142" s="204"/>
      <c r="R142" s="204"/>
      <c r="S142" s="204"/>
      <c r="T142" s="205"/>
      <c r="AT142" s="199" t="s">
        <v>143</v>
      </c>
      <c r="AU142" s="199" t="s">
        <v>86</v>
      </c>
      <c r="AV142" s="12" t="s">
        <v>86</v>
      </c>
      <c r="AW142" s="12" t="s">
        <v>39</v>
      </c>
      <c r="AX142" s="12" t="s">
        <v>76</v>
      </c>
      <c r="AY142" s="199" t="s">
        <v>130</v>
      </c>
    </row>
    <row r="143" spans="2:51" s="12" customFormat="1" ht="13.5">
      <c r="B143" s="198"/>
      <c r="D143" s="186" t="s">
        <v>143</v>
      </c>
      <c r="E143" s="199" t="s">
        <v>5</v>
      </c>
      <c r="F143" s="200" t="s">
        <v>189</v>
      </c>
      <c r="H143" s="201">
        <v>-1.0580000000000001</v>
      </c>
      <c r="I143" s="202"/>
      <c r="L143" s="198"/>
      <c r="M143" s="203"/>
      <c r="N143" s="204"/>
      <c r="O143" s="204"/>
      <c r="P143" s="204"/>
      <c r="Q143" s="204"/>
      <c r="R143" s="204"/>
      <c r="S143" s="204"/>
      <c r="T143" s="205"/>
      <c r="AT143" s="199" t="s">
        <v>143</v>
      </c>
      <c r="AU143" s="199" t="s">
        <v>86</v>
      </c>
      <c r="AV143" s="12" t="s">
        <v>86</v>
      </c>
      <c r="AW143" s="12" t="s">
        <v>39</v>
      </c>
      <c r="AX143" s="12" t="s">
        <v>76</v>
      </c>
      <c r="AY143" s="199" t="s">
        <v>130</v>
      </c>
    </row>
    <row r="144" spans="2:51" s="11" customFormat="1" ht="13.5">
      <c r="B144" s="191"/>
      <c r="D144" s="186" t="s">
        <v>143</v>
      </c>
      <c r="E144" s="192" t="s">
        <v>5</v>
      </c>
      <c r="F144" s="193" t="s">
        <v>195</v>
      </c>
      <c r="H144" s="192" t="s">
        <v>5</v>
      </c>
      <c r="I144" s="194"/>
      <c r="L144" s="191"/>
      <c r="M144" s="195"/>
      <c r="N144" s="196"/>
      <c r="O144" s="196"/>
      <c r="P144" s="196"/>
      <c r="Q144" s="196"/>
      <c r="R144" s="196"/>
      <c r="S144" s="196"/>
      <c r="T144" s="197"/>
      <c r="AT144" s="192" t="s">
        <v>143</v>
      </c>
      <c r="AU144" s="192" t="s">
        <v>86</v>
      </c>
      <c r="AV144" s="11" t="s">
        <v>24</v>
      </c>
      <c r="AW144" s="11" t="s">
        <v>39</v>
      </c>
      <c r="AX144" s="11" t="s">
        <v>76</v>
      </c>
      <c r="AY144" s="192" t="s">
        <v>130</v>
      </c>
    </row>
    <row r="145" spans="2:65" s="12" customFormat="1" ht="13.5">
      <c r="B145" s="198"/>
      <c r="D145" s="186" t="s">
        <v>143</v>
      </c>
      <c r="E145" s="199" t="s">
        <v>5</v>
      </c>
      <c r="F145" s="200" t="s">
        <v>196</v>
      </c>
      <c r="H145" s="201">
        <v>8.1</v>
      </c>
      <c r="I145" s="202"/>
      <c r="L145" s="198"/>
      <c r="M145" s="203"/>
      <c r="N145" s="204"/>
      <c r="O145" s="204"/>
      <c r="P145" s="204"/>
      <c r="Q145" s="204"/>
      <c r="R145" s="204"/>
      <c r="S145" s="204"/>
      <c r="T145" s="205"/>
      <c r="AT145" s="199" t="s">
        <v>143</v>
      </c>
      <c r="AU145" s="199" t="s">
        <v>86</v>
      </c>
      <c r="AV145" s="12" t="s">
        <v>86</v>
      </c>
      <c r="AW145" s="12" t="s">
        <v>39</v>
      </c>
      <c r="AX145" s="12" t="s">
        <v>76</v>
      </c>
      <c r="AY145" s="199" t="s">
        <v>130</v>
      </c>
    </row>
    <row r="146" spans="2:65" s="12" customFormat="1" ht="13.5">
      <c r="B146" s="198"/>
      <c r="D146" s="186" t="s">
        <v>143</v>
      </c>
      <c r="E146" s="199" t="s">
        <v>5</v>
      </c>
      <c r="F146" s="200" t="s">
        <v>197</v>
      </c>
      <c r="H146" s="201">
        <v>-2.1150000000000002</v>
      </c>
      <c r="I146" s="202"/>
      <c r="L146" s="198"/>
      <c r="M146" s="203"/>
      <c r="N146" s="204"/>
      <c r="O146" s="204"/>
      <c r="P146" s="204"/>
      <c r="Q146" s="204"/>
      <c r="R146" s="204"/>
      <c r="S146" s="204"/>
      <c r="T146" s="205"/>
      <c r="AT146" s="199" t="s">
        <v>143</v>
      </c>
      <c r="AU146" s="199" t="s">
        <v>86</v>
      </c>
      <c r="AV146" s="12" t="s">
        <v>86</v>
      </c>
      <c r="AW146" s="12" t="s">
        <v>39</v>
      </c>
      <c r="AX146" s="12" t="s">
        <v>76</v>
      </c>
      <c r="AY146" s="199" t="s">
        <v>130</v>
      </c>
    </row>
    <row r="147" spans="2:65" s="13" customFormat="1" ht="13.5">
      <c r="B147" s="206"/>
      <c r="D147" s="186" t="s">
        <v>143</v>
      </c>
      <c r="E147" s="207" t="s">
        <v>5</v>
      </c>
      <c r="F147" s="208" t="s">
        <v>201</v>
      </c>
      <c r="H147" s="209">
        <v>62.33</v>
      </c>
      <c r="I147" s="210"/>
      <c r="L147" s="206"/>
      <c r="M147" s="211"/>
      <c r="N147" s="212"/>
      <c r="O147" s="212"/>
      <c r="P147" s="212"/>
      <c r="Q147" s="212"/>
      <c r="R147" s="212"/>
      <c r="S147" s="212"/>
      <c r="T147" s="213"/>
      <c r="AT147" s="207" t="s">
        <v>143</v>
      </c>
      <c r="AU147" s="207" t="s">
        <v>86</v>
      </c>
      <c r="AV147" s="13" t="s">
        <v>153</v>
      </c>
      <c r="AW147" s="13" t="s">
        <v>39</v>
      </c>
      <c r="AX147" s="13" t="s">
        <v>76</v>
      </c>
      <c r="AY147" s="207" t="s">
        <v>130</v>
      </c>
    </row>
    <row r="148" spans="2:65" s="12" customFormat="1" ht="13.5">
      <c r="B148" s="198"/>
      <c r="D148" s="186" t="s">
        <v>143</v>
      </c>
      <c r="E148" s="199" t="s">
        <v>5</v>
      </c>
      <c r="F148" s="200" t="s">
        <v>202</v>
      </c>
      <c r="H148" s="201">
        <v>-31.164999999999999</v>
      </c>
      <c r="I148" s="202"/>
      <c r="L148" s="198"/>
      <c r="M148" s="203"/>
      <c r="N148" s="204"/>
      <c r="O148" s="204"/>
      <c r="P148" s="204"/>
      <c r="Q148" s="204"/>
      <c r="R148" s="204"/>
      <c r="S148" s="204"/>
      <c r="T148" s="205"/>
      <c r="AT148" s="199" t="s">
        <v>143</v>
      </c>
      <c r="AU148" s="199" t="s">
        <v>86</v>
      </c>
      <c r="AV148" s="12" t="s">
        <v>86</v>
      </c>
      <c r="AW148" s="12" t="s">
        <v>39</v>
      </c>
      <c r="AX148" s="12" t="s">
        <v>76</v>
      </c>
      <c r="AY148" s="199" t="s">
        <v>130</v>
      </c>
    </row>
    <row r="149" spans="2:65" s="14" customFormat="1" ht="13.5">
      <c r="B149" s="214"/>
      <c r="D149" s="186" t="s">
        <v>143</v>
      </c>
      <c r="E149" s="215" t="s">
        <v>5</v>
      </c>
      <c r="F149" s="216" t="s">
        <v>203</v>
      </c>
      <c r="H149" s="217">
        <v>31.164999999999999</v>
      </c>
      <c r="I149" s="218"/>
      <c r="L149" s="214"/>
      <c r="M149" s="219"/>
      <c r="N149" s="220"/>
      <c r="O149" s="220"/>
      <c r="P149" s="220"/>
      <c r="Q149" s="220"/>
      <c r="R149" s="220"/>
      <c r="S149" s="220"/>
      <c r="T149" s="221"/>
      <c r="AT149" s="215" t="s">
        <v>143</v>
      </c>
      <c r="AU149" s="215" t="s">
        <v>86</v>
      </c>
      <c r="AV149" s="14" t="s">
        <v>137</v>
      </c>
      <c r="AW149" s="14" t="s">
        <v>39</v>
      </c>
      <c r="AX149" s="14" t="s">
        <v>24</v>
      </c>
      <c r="AY149" s="215" t="s">
        <v>130</v>
      </c>
    </row>
    <row r="150" spans="2:65" s="1" customFormat="1" ht="16.5" customHeight="1">
      <c r="B150" s="173"/>
      <c r="C150" s="174" t="s">
        <v>204</v>
      </c>
      <c r="D150" s="174" t="s">
        <v>132</v>
      </c>
      <c r="E150" s="175" t="s">
        <v>205</v>
      </c>
      <c r="F150" s="176" t="s">
        <v>206</v>
      </c>
      <c r="G150" s="177" t="s">
        <v>162</v>
      </c>
      <c r="H150" s="178">
        <v>31.164999999999999</v>
      </c>
      <c r="I150" s="179"/>
      <c r="J150" s="180">
        <f>ROUND(I150*H150,2)</f>
        <v>0</v>
      </c>
      <c r="K150" s="176" t="s">
        <v>136</v>
      </c>
      <c r="L150" s="41"/>
      <c r="M150" s="181" t="s">
        <v>5</v>
      </c>
      <c r="N150" s="182" t="s">
        <v>47</v>
      </c>
      <c r="O150" s="42"/>
      <c r="P150" s="183">
        <f>O150*H150</f>
        <v>0</v>
      </c>
      <c r="Q150" s="183">
        <v>0</v>
      </c>
      <c r="R150" s="183">
        <f>Q150*H150</f>
        <v>0</v>
      </c>
      <c r="S150" s="183">
        <v>0</v>
      </c>
      <c r="T150" s="184">
        <f>S150*H150</f>
        <v>0</v>
      </c>
      <c r="AR150" s="24" t="s">
        <v>137</v>
      </c>
      <c r="AT150" s="24" t="s">
        <v>132</v>
      </c>
      <c r="AU150" s="24" t="s">
        <v>86</v>
      </c>
      <c r="AY150" s="24" t="s">
        <v>130</v>
      </c>
      <c r="BE150" s="185">
        <f>IF(N150="základní",J150,0)</f>
        <v>0</v>
      </c>
      <c r="BF150" s="185">
        <f>IF(N150="snížená",J150,0)</f>
        <v>0</v>
      </c>
      <c r="BG150" s="185">
        <f>IF(N150="zákl. přenesená",J150,0)</f>
        <v>0</v>
      </c>
      <c r="BH150" s="185">
        <f>IF(N150="sníž. přenesená",J150,0)</f>
        <v>0</v>
      </c>
      <c r="BI150" s="185">
        <f>IF(N150="nulová",J150,0)</f>
        <v>0</v>
      </c>
      <c r="BJ150" s="24" t="s">
        <v>24</v>
      </c>
      <c r="BK150" s="185">
        <f>ROUND(I150*H150,2)</f>
        <v>0</v>
      </c>
      <c r="BL150" s="24" t="s">
        <v>137</v>
      </c>
      <c r="BM150" s="24" t="s">
        <v>207</v>
      </c>
    </row>
    <row r="151" spans="2:65" s="1" customFormat="1" ht="27">
      <c r="B151" s="41"/>
      <c r="D151" s="186" t="s">
        <v>139</v>
      </c>
      <c r="F151" s="187" t="s">
        <v>208</v>
      </c>
      <c r="I151" s="188"/>
      <c r="L151" s="41"/>
      <c r="M151" s="189"/>
      <c r="N151" s="42"/>
      <c r="O151" s="42"/>
      <c r="P151" s="42"/>
      <c r="Q151" s="42"/>
      <c r="R151" s="42"/>
      <c r="S151" s="42"/>
      <c r="T151" s="70"/>
      <c r="AT151" s="24" t="s">
        <v>139</v>
      </c>
      <c r="AU151" s="24" t="s">
        <v>86</v>
      </c>
    </row>
    <row r="152" spans="2:65" s="1" customFormat="1" ht="94.5">
      <c r="B152" s="41"/>
      <c r="D152" s="186" t="s">
        <v>141</v>
      </c>
      <c r="F152" s="190" t="s">
        <v>179</v>
      </c>
      <c r="I152" s="188"/>
      <c r="L152" s="41"/>
      <c r="M152" s="189"/>
      <c r="N152" s="42"/>
      <c r="O152" s="42"/>
      <c r="P152" s="42"/>
      <c r="Q152" s="42"/>
      <c r="R152" s="42"/>
      <c r="S152" s="42"/>
      <c r="T152" s="70"/>
      <c r="AT152" s="24" t="s">
        <v>141</v>
      </c>
      <c r="AU152" s="24" t="s">
        <v>86</v>
      </c>
    </row>
    <row r="153" spans="2:65" s="11" customFormat="1" ht="13.5">
      <c r="B153" s="191"/>
      <c r="D153" s="186" t="s">
        <v>143</v>
      </c>
      <c r="E153" s="192" t="s">
        <v>5</v>
      </c>
      <c r="F153" s="193" t="s">
        <v>209</v>
      </c>
      <c r="H153" s="192" t="s">
        <v>5</v>
      </c>
      <c r="I153" s="194"/>
      <c r="L153" s="191"/>
      <c r="M153" s="195"/>
      <c r="N153" s="196"/>
      <c r="O153" s="196"/>
      <c r="P153" s="196"/>
      <c r="Q153" s="196"/>
      <c r="R153" s="196"/>
      <c r="S153" s="196"/>
      <c r="T153" s="197"/>
      <c r="AT153" s="192" t="s">
        <v>143</v>
      </c>
      <c r="AU153" s="192" t="s">
        <v>86</v>
      </c>
      <c r="AV153" s="11" t="s">
        <v>24</v>
      </c>
      <c r="AW153" s="11" t="s">
        <v>39</v>
      </c>
      <c r="AX153" s="11" t="s">
        <v>76</v>
      </c>
      <c r="AY153" s="192" t="s">
        <v>130</v>
      </c>
    </row>
    <row r="154" spans="2:65" s="12" customFormat="1" ht="13.5">
      <c r="B154" s="198"/>
      <c r="D154" s="186" t="s">
        <v>143</v>
      </c>
      <c r="E154" s="199" t="s">
        <v>5</v>
      </c>
      <c r="F154" s="200" t="s">
        <v>210</v>
      </c>
      <c r="H154" s="201">
        <v>31.164999999999999</v>
      </c>
      <c r="I154" s="202"/>
      <c r="L154" s="198"/>
      <c r="M154" s="203"/>
      <c r="N154" s="204"/>
      <c r="O154" s="204"/>
      <c r="P154" s="204"/>
      <c r="Q154" s="204"/>
      <c r="R154" s="204"/>
      <c r="S154" s="204"/>
      <c r="T154" s="205"/>
      <c r="AT154" s="199" t="s">
        <v>143</v>
      </c>
      <c r="AU154" s="199" t="s">
        <v>86</v>
      </c>
      <c r="AV154" s="12" t="s">
        <v>86</v>
      </c>
      <c r="AW154" s="12" t="s">
        <v>39</v>
      </c>
      <c r="AX154" s="12" t="s">
        <v>24</v>
      </c>
      <c r="AY154" s="199" t="s">
        <v>130</v>
      </c>
    </row>
    <row r="155" spans="2:65" s="1" customFormat="1" ht="16.5" customHeight="1">
      <c r="B155" s="173"/>
      <c r="C155" s="174" t="s">
        <v>211</v>
      </c>
      <c r="D155" s="174" t="s">
        <v>132</v>
      </c>
      <c r="E155" s="175" t="s">
        <v>212</v>
      </c>
      <c r="F155" s="176" t="s">
        <v>213</v>
      </c>
      <c r="G155" s="177" t="s">
        <v>162</v>
      </c>
      <c r="H155" s="178">
        <v>60.877000000000002</v>
      </c>
      <c r="I155" s="179"/>
      <c r="J155" s="180">
        <f>ROUND(I155*H155,2)</f>
        <v>0</v>
      </c>
      <c r="K155" s="176" t="s">
        <v>136</v>
      </c>
      <c r="L155" s="41"/>
      <c r="M155" s="181" t="s">
        <v>5</v>
      </c>
      <c r="N155" s="182" t="s">
        <v>47</v>
      </c>
      <c r="O155" s="42"/>
      <c r="P155" s="183">
        <f>O155*H155</f>
        <v>0</v>
      </c>
      <c r="Q155" s="183">
        <v>0</v>
      </c>
      <c r="R155" s="183">
        <f>Q155*H155</f>
        <v>0</v>
      </c>
      <c r="S155" s="183">
        <v>0</v>
      </c>
      <c r="T155" s="184">
        <f>S155*H155</f>
        <v>0</v>
      </c>
      <c r="AR155" s="24" t="s">
        <v>137</v>
      </c>
      <c r="AT155" s="24" t="s">
        <v>132</v>
      </c>
      <c r="AU155" s="24" t="s">
        <v>86</v>
      </c>
      <c r="AY155" s="24" t="s">
        <v>130</v>
      </c>
      <c r="BE155" s="185">
        <f>IF(N155="základní",J155,0)</f>
        <v>0</v>
      </c>
      <c r="BF155" s="185">
        <f>IF(N155="snížená",J155,0)</f>
        <v>0</v>
      </c>
      <c r="BG155" s="185">
        <f>IF(N155="zákl. přenesená",J155,0)</f>
        <v>0</v>
      </c>
      <c r="BH155" s="185">
        <f>IF(N155="sníž. přenesená",J155,0)</f>
        <v>0</v>
      </c>
      <c r="BI155" s="185">
        <f>IF(N155="nulová",J155,0)</f>
        <v>0</v>
      </c>
      <c r="BJ155" s="24" t="s">
        <v>24</v>
      </c>
      <c r="BK155" s="185">
        <f>ROUND(I155*H155,2)</f>
        <v>0</v>
      </c>
      <c r="BL155" s="24" t="s">
        <v>137</v>
      </c>
      <c r="BM155" s="24" t="s">
        <v>214</v>
      </c>
    </row>
    <row r="156" spans="2:65" s="1" customFormat="1" ht="27">
      <c r="B156" s="41"/>
      <c r="D156" s="186" t="s">
        <v>139</v>
      </c>
      <c r="F156" s="187" t="s">
        <v>215</v>
      </c>
      <c r="I156" s="188"/>
      <c r="L156" s="41"/>
      <c r="M156" s="189"/>
      <c r="N156" s="42"/>
      <c r="O156" s="42"/>
      <c r="P156" s="42"/>
      <c r="Q156" s="42"/>
      <c r="R156" s="42"/>
      <c r="S156" s="42"/>
      <c r="T156" s="70"/>
      <c r="AT156" s="24" t="s">
        <v>139</v>
      </c>
      <c r="AU156" s="24" t="s">
        <v>86</v>
      </c>
    </row>
    <row r="157" spans="2:65" s="1" customFormat="1" ht="202.5">
      <c r="B157" s="41"/>
      <c r="D157" s="186" t="s">
        <v>141</v>
      </c>
      <c r="F157" s="190" t="s">
        <v>216</v>
      </c>
      <c r="I157" s="188"/>
      <c r="L157" s="41"/>
      <c r="M157" s="189"/>
      <c r="N157" s="42"/>
      <c r="O157" s="42"/>
      <c r="P157" s="42"/>
      <c r="Q157" s="42"/>
      <c r="R157" s="42"/>
      <c r="S157" s="42"/>
      <c r="T157" s="70"/>
      <c r="AT157" s="24" t="s">
        <v>141</v>
      </c>
      <c r="AU157" s="24" t="s">
        <v>86</v>
      </c>
    </row>
    <row r="158" spans="2:65" s="11" customFormat="1" ht="13.5">
      <c r="B158" s="191"/>
      <c r="D158" s="186" t="s">
        <v>143</v>
      </c>
      <c r="E158" s="192" t="s">
        <v>5</v>
      </c>
      <c r="F158" s="193" t="s">
        <v>180</v>
      </c>
      <c r="H158" s="192" t="s">
        <v>5</v>
      </c>
      <c r="I158" s="194"/>
      <c r="L158" s="191"/>
      <c r="M158" s="195"/>
      <c r="N158" s="196"/>
      <c r="O158" s="196"/>
      <c r="P158" s="196"/>
      <c r="Q158" s="196"/>
      <c r="R158" s="196"/>
      <c r="S158" s="196"/>
      <c r="T158" s="197"/>
      <c r="AT158" s="192" t="s">
        <v>143</v>
      </c>
      <c r="AU158" s="192" t="s">
        <v>86</v>
      </c>
      <c r="AV158" s="11" t="s">
        <v>24</v>
      </c>
      <c r="AW158" s="11" t="s">
        <v>39</v>
      </c>
      <c r="AX158" s="11" t="s">
        <v>76</v>
      </c>
      <c r="AY158" s="192" t="s">
        <v>130</v>
      </c>
    </row>
    <row r="159" spans="2:65" s="12" customFormat="1" ht="13.5">
      <c r="B159" s="198"/>
      <c r="D159" s="186" t="s">
        <v>143</v>
      </c>
      <c r="E159" s="199" t="s">
        <v>5</v>
      </c>
      <c r="F159" s="200" t="s">
        <v>217</v>
      </c>
      <c r="H159" s="201">
        <v>10.199999999999999</v>
      </c>
      <c r="I159" s="202"/>
      <c r="L159" s="198"/>
      <c r="M159" s="203"/>
      <c r="N159" s="204"/>
      <c r="O159" s="204"/>
      <c r="P159" s="204"/>
      <c r="Q159" s="204"/>
      <c r="R159" s="204"/>
      <c r="S159" s="204"/>
      <c r="T159" s="205"/>
      <c r="AT159" s="199" t="s">
        <v>143</v>
      </c>
      <c r="AU159" s="199" t="s">
        <v>86</v>
      </c>
      <c r="AV159" s="12" t="s">
        <v>86</v>
      </c>
      <c r="AW159" s="12" t="s">
        <v>39</v>
      </c>
      <c r="AX159" s="12" t="s">
        <v>76</v>
      </c>
      <c r="AY159" s="199" t="s">
        <v>130</v>
      </c>
    </row>
    <row r="160" spans="2:65" s="12" customFormat="1" ht="13.5">
      <c r="B160" s="198"/>
      <c r="D160" s="186" t="s">
        <v>143</v>
      </c>
      <c r="E160" s="199" t="s">
        <v>5</v>
      </c>
      <c r="F160" s="200" t="s">
        <v>218</v>
      </c>
      <c r="H160" s="201">
        <v>-1.41</v>
      </c>
      <c r="I160" s="202"/>
      <c r="L160" s="198"/>
      <c r="M160" s="203"/>
      <c r="N160" s="204"/>
      <c r="O160" s="204"/>
      <c r="P160" s="204"/>
      <c r="Q160" s="204"/>
      <c r="R160" s="204"/>
      <c r="S160" s="204"/>
      <c r="T160" s="205"/>
      <c r="AT160" s="199" t="s">
        <v>143</v>
      </c>
      <c r="AU160" s="199" t="s">
        <v>86</v>
      </c>
      <c r="AV160" s="12" t="s">
        <v>86</v>
      </c>
      <c r="AW160" s="12" t="s">
        <v>39</v>
      </c>
      <c r="AX160" s="12" t="s">
        <v>76</v>
      </c>
      <c r="AY160" s="199" t="s">
        <v>130</v>
      </c>
    </row>
    <row r="161" spans="2:51" s="12" customFormat="1" ht="13.5">
      <c r="B161" s="198"/>
      <c r="D161" s="186" t="s">
        <v>143</v>
      </c>
      <c r="E161" s="199" t="s">
        <v>5</v>
      </c>
      <c r="F161" s="200" t="s">
        <v>219</v>
      </c>
      <c r="H161" s="201">
        <v>-0.6</v>
      </c>
      <c r="I161" s="202"/>
      <c r="L161" s="198"/>
      <c r="M161" s="203"/>
      <c r="N161" s="204"/>
      <c r="O161" s="204"/>
      <c r="P161" s="204"/>
      <c r="Q161" s="204"/>
      <c r="R161" s="204"/>
      <c r="S161" s="204"/>
      <c r="T161" s="205"/>
      <c r="AT161" s="199" t="s">
        <v>143</v>
      </c>
      <c r="AU161" s="199" t="s">
        <v>86</v>
      </c>
      <c r="AV161" s="12" t="s">
        <v>86</v>
      </c>
      <c r="AW161" s="12" t="s">
        <v>39</v>
      </c>
      <c r="AX161" s="12" t="s">
        <v>76</v>
      </c>
      <c r="AY161" s="199" t="s">
        <v>130</v>
      </c>
    </row>
    <row r="162" spans="2:51" s="12" customFormat="1" ht="13.5">
      <c r="B162" s="198"/>
      <c r="D162" s="186" t="s">
        <v>143</v>
      </c>
      <c r="E162" s="199" t="s">
        <v>5</v>
      </c>
      <c r="F162" s="200" t="s">
        <v>220</v>
      </c>
      <c r="H162" s="201">
        <v>88.77</v>
      </c>
      <c r="I162" s="202"/>
      <c r="L162" s="198"/>
      <c r="M162" s="203"/>
      <c r="N162" s="204"/>
      <c r="O162" s="204"/>
      <c r="P162" s="204"/>
      <c r="Q162" s="204"/>
      <c r="R162" s="204"/>
      <c r="S162" s="204"/>
      <c r="T162" s="205"/>
      <c r="AT162" s="199" t="s">
        <v>143</v>
      </c>
      <c r="AU162" s="199" t="s">
        <v>86</v>
      </c>
      <c r="AV162" s="12" t="s">
        <v>86</v>
      </c>
      <c r="AW162" s="12" t="s">
        <v>39</v>
      </c>
      <c r="AX162" s="12" t="s">
        <v>76</v>
      </c>
      <c r="AY162" s="199" t="s">
        <v>130</v>
      </c>
    </row>
    <row r="163" spans="2:51" s="12" customFormat="1" ht="13.5">
      <c r="B163" s="198"/>
      <c r="D163" s="186" t="s">
        <v>143</v>
      </c>
      <c r="E163" s="199" t="s">
        <v>5</v>
      </c>
      <c r="F163" s="200" t="s">
        <v>221</v>
      </c>
      <c r="H163" s="201">
        <v>-4.7</v>
      </c>
      <c r="I163" s="202"/>
      <c r="L163" s="198"/>
      <c r="M163" s="203"/>
      <c r="N163" s="204"/>
      <c r="O163" s="204"/>
      <c r="P163" s="204"/>
      <c r="Q163" s="204"/>
      <c r="R163" s="204"/>
      <c r="S163" s="204"/>
      <c r="T163" s="205"/>
      <c r="AT163" s="199" t="s">
        <v>143</v>
      </c>
      <c r="AU163" s="199" t="s">
        <v>86</v>
      </c>
      <c r="AV163" s="12" t="s">
        <v>86</v>
      </c>
      <c r="AW163" s="12" t="s">
        <v>39</v>
      </c>
      <c r="AX163" s="12" t="s">
        <v>76</v>
      </c>
      <c r="AY163" s="199" t="s">
        <v>130</v>
      </c>
    </row>
    <row r="164" spans="2:51" s="12" customFormat="1" ht="13.5">
      <c r="B164" s="198"/>
      <c r="D164" s="186" t="s">
        <v>143</v>
      </c>
      <c r="E164" s="199" t="s">
        <v>5</v>
      </c>
      <c r="F164" s="200" t="s">
        <v>222</v>
      </c>
      <c r="H164" s="201">
        <v>-8.76</v>
      </c>
      <c r="I164" s="202"/>
      <c r="L164" s="198"/>
      <c r="M164" s="203"/>
      <c r="N164" s="204"/>
      <c r="O164" s="204"/>
      <c r="P164" s="204"/>
      <c r="Q164" s="204"/>
      <c r="R164" s="204"/>
      <c r="S164" s="204"/>
      <c r="T164" s="205"/>
      <c r="AT164" s="199" t="s">
        <v>143</v>
      </c>
      <c r="AU164" s="199" t="s">
        <v>86</v>
      </c>
      <c r="AV164" s="12" t="s">
        <v>86</v>
      </c>
      <c r="AW164" s="12" t="s">
        <v>39</v>
      </c>
      <c r="AX164" s="12" t="s">
        <v>76</v>
      </c>
      <c r="AY164" s="199" t="s">
        <v>130</v>
      </c>
    </row>
    <row r="165" spans="2:51" s="12" customFormat="1" ht="13.5">
      <c r="B165" s="198"/>
      <c r="D165" s="186" t="s">
        <v>143</v>
      </c>
      <c r="E165" s="199" t="s">
        <v>5</v>
      </c>
      <c r="F165" s="200" t="s">
        <v>223</v>
      </c>
      <c r="H165" s="201">
        <v>1.65</v>
      </c>
      <c r="I165" s="202"/>
      <c r="L165" s="198"/>
      <c r="M165" s="203"/>
      <c r="N165" s="204"/>
      <c r="O165" s="204"/>
      <c r="P165" s="204"/>
      <c r="Q165" s="204"/>
      <c r="R165" s="204"/>
      <c r="S165" s="204"/>
      <c r="T165" s="205"/>
      <c r="AT165" s="199" t="s">
        <v>143</v>
      </c>
      <c r="AU165" s="199" t="s">
        <v>86</v>
      </c>
      <c r="AV165" s="12" t="s">
        <v>86</v>
      </c>
      <c r="AW165" s="12" t="s">
        <v>39</v>
      </c>
      <c r="AX165" s="12" t="s">
        <v>76</v>
      </c>
      <c r="AY165" s="199" t="s">
        <v>130</v>
      </c>
    </row>
    <row r="166" spans="2:51" s="12" customFormat="1" ht="13.5">
      <c r="B166" s="198"/>
      <c r="D166" s="186" t="s">
        <v>143</v>
      </c>
      <c r="E166" s="199" t="s">
        <v>5</v>
      </c>
      <c r="F166" s="200" t="s">
        <v>224</v>
      </c>
      <c r="H166" s="201">
        <v>-0.47</v>
      </c>
      <c r="I166" s="202"/>
      <c r="L166" s="198"/>
      <c r="M166" s="203"/>
      <c r="N166" s="204"/>
      <c r="O166" s="204"/>
      <c r="P166" s="204"/>
      <c r="Q166" s="204"/>
      <c r="R166" s="204"/>
      <c r="S166" s="204"/>
      <c r="T166" s="205"/>
      <c r="AT166" s="199" t="s">
        <v>143</v>
      </c>
      <c r="AU166" s="199" t="s">
        <v>86</v>
      </c>
      <c r="AV166" s="12" t="s">
        <v>86</v>
      </c>
      <c r="AW166" s="12" t="s">
        <v>39</v>
      </c>
      <c r="AX166" s="12" t="s">
        <v>76</v>
      </c>
      <c r="AY166" s="199" t="s">
        <v>130</v>
      </c>
    </row>
    <row r="167" spans="2:51" s="12" customFormat="1" ht="13.5">
      <c r="B167" s="198"/>
      <c r="D167" s="186" t="s">
        <v>143</v>
      </c>
      <c r="E167" s="199" t="s">
        <v>5</v>
      </c>
      <c r="F167" s="200" t="s">
        <v>225</v>
      </c>
      <c r="H167" s="201">
        <v>3.75</v>
      </c>
      <c r="I167" s="202"/>
      <c r="L167" s="198"/>
      <c r="M167" s="203"/>
      <c r="N167" s="204"/>
      <c r="O167" s="204"/>
      <c r="P167" s="204"/>
      <c r="Q167" s="204"/>
      <c r="R167" s="204"/>
      <c r="S167" s="204"/>
      <c r="T167" s="205"/>
      <c r="AT167" s="199" t="s">
        <v>143</v>
      </c>
      <c r="AU167" s="199" t="s">
        <v>86</v>
      </c>
      <c r="AV167" s="12" t="s">
        <v>86</v>
      </c>
      <c r="AW167" s="12" t="s">
        <v>39</v>
      </c>
      <c r="AX167" s="12" t="s">
        <v>76</v>
      </c>
      <c r="AY167" s="199" t="s">
        <v>130</v>
      </c>
    </row>
    <row r="168" spans="2:51" s="11" customFormat="1" ht="13.5">
      <c r="B168" s="191"/>
      <c r="D168" s="186" t="s">
        <v>143</v>
      </c>
      <c r="E168" s="192" t="s">
        <v>5</v>
      </c>
      <c r="F168" s="193" t="s">
        <v>226</v>
      </c>
      <c r="H168" s="192" t="s">
        <v>5</v>
      </c>
      <c r="I168" s="194"/>
      <c r="L168" s="191"/>
      <c r="M168" s="195"/>
      <c r="N168" s="196"/>
      <c r="O168" s="196"/>
      <c r="P168" s="196"/>
      <c r="Q168" s="196"/>
      <c r="R168" s="196"/>
      <c r="S168" s="196"/>
      <c r="T168" s="197"/>
      <c r="AT168" s="192" t="s">
        <v>143</v>
      </c>
      <c r="AU168" s="192" t="s">
        <v>86</v>
      </c>
      <c r="AV168" s="11" t="s">
        <v>24</v>
      </c>
      <c r="AW168" s="11" t="s">
        <v>39</v>
      </c>
      <c r="AX168" s="11" t="s">
        <v>76</v>
      </c>
      <c r="AY168" s="192" t="s">
        <v>130</v>
      </c>
    </row>
    <row r="169" spans="2:51" s="12" customFormat="1" ht="13.5">
      <c r="B169" s="198"/>
      <c r="D169" s="186" t="s">
        <v>143</v>
      </c>
      <c r="E169" s="199" t="s">
        <v>5</v>
      </c>
      <c r="F169" s="200" t="s">
        <v>227</v>
      </c>
      <c r="H169" s="201">
        <v>44.95</v>
      </c>
      <c r="I169" s="202"/>
      <c r="L169" s="198"/>
      <c r="M169" s="203"/>
      <c r="N169" s="204"/>
      <c r="O169" s="204"/>
      <c r="P169" s="204"/>
      <c r="Q169" s="204"/>
      <c r="R169" s="204"/>
      <c r="S169" s="204"/>
      <c r="T169" s="205"/>
      <c r="AT169" s="199" t="s">
        <v>143</v>
      </c>
      <c r="AU169" s="199" t="s">
        <v>86</v>
      </c>
      <c r="AV169" s="12" t="s">
        <v>86</v>
      </c>
      <c r="AW169" s="12" t="s">
        <v>39</v>
      </c>
      <c r="AX169" s="12" t="s">
        <v>76</v>
      </c>
      <c r="AY169" s="199" t="s">
        <v>130</v>
      </c>
    </row>
    <row r="170" spans="2:51" s="12" customFormat="1" ht="13.5">
      <c r="B170" s="198"/>
      <c r="D170" s="186" t="s">
        <v>143</v>
      </c>
      <c r="E170" s="199" t="s">
        <v>5</v>
      </c>
      <c r="F170" s="200" t="s">
        <v>228</v>
      </c>
      <c r="H170" s="201">
        <v>-4.9349999999999996</v>
      </c>
      <c r="I170" s="202"/>
      <c r="L170" s="198"/>
      <c r="M170" s="203"/>
      <c r="N170" s="204"/>
      <c r="O170" s="204"/>
      <c r="P170" s="204"/>
      <c r="Q170" s="204"/>
      <c r="R170" s="204"/>
      <c r="S170" s="204"/>
      <c r="T170" s="205"/>
      <c r="AT170" s="199" t="s">
        <v>143</v>
      </c>
      <c r="AU170" s="199" t="s">
        <v>86</v>
      </c>
      <c r="AV170" s="12" t="s">
        <v>86</v>
      </c>
      <c r="AW170" s="12" t="s">
        <v>39</v>
      </c>
      <c r="AX170" s="12" t="s">
        <v>76</v>
      </c>
      <c r="AY170" s="199" t="s">
        <v>130</v>
      </c>
    </row>
    <row r="171" spans="2:51" s="12" customFormat="1" ht="13.5">
      <c r="B171" s="198"/>
      <c r="D171" s="186" t="s">
        <v>143</v>
      </c>
      <c r="E171" s="199" t="s">
        <v>5</v>
      </c>
      <c r="F171" s="200" t="s">
        <v>229</v>
      </c>
      <c r="H171" s="201">
        <v>-3.29</v>
      </c>
      <c r="I171" s="202"/>
      <c r="L171" s="198"/>
      <c r="M171" s="203"/>
      <c r="N171" s="204"/>
      <c r="O171" s="204"/>
      <c r="P171" s="204"/>
      <c r="Q171" s="204"/>
      <c r="R171" s="204"/>
      <c r="S171" s="204"/>
      <c r="T171" s="205"/>
      <c r="AT171" s="199" t="s">
        <v>143</v>
      </c>
      <c r="AU171" s="199" t="s">
        <v>86</v>
      </c>
      <c r="AV171" s="12" t="s">
        <v>86</v>
      </c>
      <c r="AW171" s="12" t="s">
        <v>39</v>
      </c>
      <c r="AX171" s="12" t="s">
        <v>76</v>
      </c>
      <c r="AY171" s="199" t="s">
        <v>130</v>
      </c>
    </row>
    <row r="172" spans="2:51" s="12" customFormat="1" ht="13.5">
      <c r="B172" s="198"/>
      <c r="D172" s="186" t="s">
        <v>143</v>
      </c>
      <c r="E172" s="199" t="s">
        <v>5</v>
      </c>
      <c r="F172" s="200" t="s">
        <v>230</v>
      </c>
      <c r="H172" s="201">
        <v>-2.1</v>
      </c>
      <c r="I172" s="202"/>
      <c r="L172" s="198"/>
      <c r="M172" s="203"/>
      <c r="N172" s="204"/>
      <c r="O172" s="204"/>
      <c r="P172" s="204"/>
      <c r="Q172" s="204"/>
      <c r="R172" s="204"/>
      <c r="S172" s="204"/>
      <c r="T172" s="205"/>
      <c r="AT172" s="199" t="s">
        <v>143</v>
      </c>
      <c r="AU172" s="199" t="s">
        <v>86</v>
      </c>
      <c r="AV172" s="12" t="s">
        <v>86</v>
      </c>
      <c r="AW172" s="12" t="s">
        <v>39</v>
      </c>
      <c r="AX172" s="12" t="s">
        <v>76</v>
      </c>
      <c r="AY172" s="199" t="s">
        <v>130</v>
      </c>
    </row>
    <row r="173" spans="2:51" s="12" customFormat="1" ht="13.5">
      <c r="B173" s="198"/>
      <c r="D173" s="186" t="s">
        <v>143</v>
      </c>
      <c r="E173" s="199" t="s">
        <v>5</v>
      </c>
      <c r="F173" s="200" t="s">
        <v>231</v>
      </c>
      <c r="H173" s="201">
        <v>-1.3</v>
      </c>
      <c r="I173" s="202"/>
      <c r="L173" s="198"/>
      <c r="M173" s="203"/>
      <c r="N173" s="204"/>
      <c r="O173" s="204"/>
      <c r="P173" s="204"/>
      <c r="Q173" s="204"/>
      <c r="R173" s="204"/>
      <c r="S173" s="204"/>
      <c r="T173" s="205"/>
      <c r="AT173" s="199" t="s">
        <v>143</v>
      </c>
      <c r="AU173" s="199" t="s">
        <v>86</v>
      </c>
      <c r="AV173" s="12" t="s">
        <v>86</v>
      </c>
      <c r="AW173" s="12" t="s">
        <v>39</v>
      </c>
      <c r="AX173" s="12" t="s">
        <v>76</v>
      </c>
      <c r="AY173" s="199" t="s">
        <v>130</v>
      </c>
    </row>
    <row r="174" spans="2:51" s="13" customFormat="1" ht="13.5">
      <c r="B174" s="206"/>
      <c r="D174" s="186" t="s">
        <v>143</v>
      </c>
      <c r="E174" s="207" t="s">
        <v>5</v>
      </c>
      <c r="F174" s="208" t="s">
        <v>201</v>
      </c>
      <c r="H174" s="209">
        <v>121.755</v>
      </c>
      <c r="I174" s="210"/>
      <c r="L174" s="206"/>
      <c r="M174" s="211"/>
      <c r="N174" s="212"/>
      <c r="O174" s="212"/>
      <c r="P174" s="212"/>
      <c r="Q174" s="212"/>
      <c r="R174" s="212"/>
      <c r="S174" s="212"/>
      <c r="T174" s="213"/>
      <c r="AT174" s="207" t="s">
        <v>143</v>
      </c>
      <c r="AU174" s="207" t="s">
        <v>86</v>
      </c>
      <c r="AV174" s="13" t="s">
        <v>153</v>
      </c>
      <c r="AW174" s="13" t="s">
        <v>39</v>
      </c>
      <c r="AX174" s="13" t="s">
        <v>76</v>
      </c>
      <c r="AY174" s="207" t="s">
        <v>130</v>
      </c>
    </row>
    <row r="175" spans="2:51" s="12" customFormat="1" ht="13.5">
      <c r="B175" s="198"/>
      <c r="D175" s="186" t="s">
        <v>143</v>
      </c>
      <c r="E175" s="199" t="s">
        <v>5</v>
      </c>
      <c r="F175" s="200" t="s">
        <v>232</v>
      </c>
      <c r="H175" s="201">
        <v>-60.878</v>
      </c>
      <c r="I175" s="202"/>
      <c r="L175" s="198"/>
      <c r="M175" s="203"/>
      <c r="N175" s="204"/>
      <c r="O175" s="204"/>
      <c r="P175" s="204"/>
      <c r="Q175" s="204"/>
      <c r="R175" s="204"/>
      <c r="S175" s="204"/>
      <c r="T175" s="205"/>
      <c r="AT175" s="199" t="s">
        <v>143</v>
      </c>
      <c r="AU175" s="199" t="s">
        <v>86</v>
      </c>
      <c r="AV175" s="12" t="s">
        <v>86</v>
      </c>
      <c r="AW175" s="12" t="s">
        <v>39</v>
      </c>
      <c r="AX175" s="12" t="s">
        <v>76</v>
      </c>
      <c r="AY175" s="199" t="s">
        <v>130</v>
      </c>
    </row>
    <row r="176" spans="2:51" s="14" customFormat="1" ht="13.5">
      <c r="B176" s="214"/>
      <c r="D176" s="186" t="s">
        <v>143</v>
      </c>
      <c r="E176" s="215" t="s">
        <v>5</v>
      </c>
      <c r="F176" s="216" t="s">
        <v>203</v>
      </c>
      <c r="H176" s="217">
        <v>60.877000000000002</v>
      </c>
      <c r="I176" s="218"/>
      <c r="L176" s="214"/>
      <c r="M176" s="219"/>
      <c r="N176" s="220"/>
      <c r="O176" s="220"/>
      <c r="P176" s="220"/>
      <c r="Q176" s="220"/>
      <c r="R176" s="220"/>
      <c r="S176" s="220"/>
      <c r="T176" s="221"/>
      <c r="AT176" s="215" t="s">
        <v>143</v>
      </c>
      <c r="AU176" s="215" t="s">
        <v>86</v>
      </c>
      <c r="AV176" s="14" t="s">
        <v>137</v>
      </c>
      <c r="AW176" s="14" t="s">
        <v>39</v>
      </c>
      <c r="AX176" s="14" t="s">
        <v>24</v>
      </c>
      <c r="AY176" s="215" t="s">
        <v>130</v>
      </c>
    </row>
    <row r="177" spans="2:65" s="1" customFormat="1" ht="16.5" customHeight="1">
      <c r="B177" s="173"/>
      <c r="C177" s="174" t="s">
        <v>233</v>
      </c>
      <c r="D177" s="174" t="s">
        <v>132</v>
      </c>
      <c r="E177" s="175" t="s">
        <v>234</v>
      </c>
      <c r="F177" s="176" t="s">
        <v>235</v>
      </c>
      <c r="G177" s="177" t="s">
        <v>162</v>
      </c>
      <c r="H177" s="178">
        <v>60.878</v>
      </c>
      <c r="I177" s="179"/>
      <c r="J177" s="180">
        <f>ROUND(I177*H177,2)</f>
        <v>0</v>
      </c>
      <c r="K177" s="176" t="s">
        <v>136</v>
      </c>
      <c r="L177" s="41"/>
      <c r="M177" s="181" t="s">
        <v>5</v>
      </c>
      <c r="N177" s="182" t="s">
        <v>47</v>
      </c>
      <c r="O177" s="42"/>
      <c r="P177" s="183">
        <f>O177*H177</f>
        <v>0</v>
      </c>
      <c r="Q177" s="183">
        <v>0</v>
      </c>
      <c r="R177" s="183">
        <f>Q177*H177</f>
        <v>0</v>
      </c>
      <c r="S177" s="183">
        <v>0</v>
      </c>
      <c r="T177" s="184">
        <f>S177*H177</f>
        <v>0</v>
      </c>
      <c r="AR177" s="24" t="s">
        <v>137</v>
      </c>
      <c r="AT177" s="24" t="s">
        <v>132</v>
      </c>
      <c r="AU177" s="24" t="s">
        <v>86</v>
      </c>
      <c r="AY177" s="24" t="s">
        <v>130</v>
      </c>
      <c r="BE177" s="185">
        <f>IF(N177="základní",J177,0)</f>
        <v>0</v>
      </c>
      <c r="BF177" s="185">
        <f>IF(N177="snížená",J177,0)</f>
        <v>0</v>
      </c>
      <c r="BG177" s="185">
        <f>IF(N177="zákl. přenesená",J177,0)</f>
        <v>0</v>
      </c>
      <c r="BH177" s="185">
        <f>IF(N177="sníž. přenesená",J177,0)</f>
        <v>0</v>
      </c>
      <c r="BI177" s="185">
        <f>IF(N177="nulová",J177,0)</f>
        <v>0</v>
      </c>
      <c r="BJ177" s="24" t="s">
        <v>24</v>
      </c>
      <c r="BK177" s="185">
        <f>ROUND(I177*H177,2)</f>
        <v>0</v>
      </c>
      <c r="BL177" s="24" t="s">
        <v>137</v>
      </c>
      <c r="BM177" s="24" t="s">
        <v>236</v>
      </c>
    </row>
    <row r="178" spans="2:65" s="1" customFormat="1" ht="27">
      <c r="B178" s="41"/>
      <c r="D178" s="186" t="s">
        <v>139</v>
      </c>
      <c r="F178" s="187" t="s">
        <v>237</v>
      </c>
      <c r="I178" s="188"/>
      <c r="L178" s="41"/>
      <c r="M178" s="189"/>
      <c r="N178" s="42"/>
      <c r="O178" s="42"/>
      <c r="P178" s="42"/>
      <c r="Q178" s="42"/>
      <c r="R178" s="42"/>
      <c r="S178" s="42"/>
      <c r="T178" s="70"/>
      <c r="AT178" s="24" t="s">
        <v>139</v>
      </c>
      <c r="AU178" s="24" t="s">
        <v>86</v>
      </c>
    </row>
    <row r="179" spans="2:65" s="1" customFormat="1" ht="202.5">
      <c r="B179" s="41"/>
      <c r="D179" s="186" t="s">
        <v>141</v>
      </c>
      <c r="F179" s="190" t="s">
        <v>216</v>
      </c>
      <c r="I179" s="188"/>
      <c r="L179" s="41"/>
      <c r="M179" s="189"/>
      <c r="N179" s="42"/>
      <c r="O179" s="42"/>
      <c r="P179" s="42"/>
      <c r="Q179" s="42"/>
      <c r="R179" s="42"/>
      <c r="S179" s="42"/>
      <c r="T179" s="70"/>
      <c r="AT179" s="24" t="s">
        <v>141</v>
      </c>
      <c r="AU179" s="24" t="s">
        <v>86</v>
      </c>
    </row>
    <row r="180" spans="2:65" s="11" customFormat="1" ht="13.5">
      <c r="B180" s="191"/>
      <c r="D180" s="186" t="s">
        <v>143</v>
      </c>
      <c r="E180" s="192" t="s">
        <v>5</v>
      </c>
      <c r="F180" s="193" t="s">
        <v>209</v>
      </c>
      <c r="H180" s="192" t="s">
        <v>5</v>
      </c>
      <c r="I180" s="194"/>
      <c r="L180" s="191"/>
      <c r="M180" s="195"/>
      <c r="N180" s="196"/>
      <c r="O180" s="196"/>
      <c r="P180" s="196"/>
      <c r="Q180" s="196"/>
      <c r="R180" s="196"/>
      <c r="S180" s="196"/>
      <c r="T180" s="197"/>
      <c r="AT180" s="192" t="s">
        <v>143</v>
      </c>
      <c r="AU180" s="192" t="s">
        <v>86</v>
      </c>
      <c r="AV180" s="11" t="s">
        <v>24</v>
      </c>
      <c r="AW180" s="11" t="s">
        <v>39</v>
      </c>
      <c r="AX180" s="11" t="s">
        <v>76</v>
      </c>
      <c r="AY180" s="192" t="s">
        <v>130</v>
      </c>
    </row>
    <row r="181" spans="2:65" s="12" customFormat="1" ht="13.5">
      <c r="B181" s="198"/>
      <c r="D181" s="186" t="s">
        <v>143</v>
      </c>
      <c r="E181" s="199" t="s">
        <v>5</v>
      </c>
      <c r="F181" s="200" t="s">
        <v>238</v>
      </c>
      <c r="H181" s="201">
        <v>60.878</v>
      </c>
      <c r="I181" s="202"/>
      <c r="L181" s="198"/>
      <c r="M181" s="203"/>
      <c r="N181" s="204"/>
      <c r="O181" s="204"/>
      <c r="P181" s="204"/>
      <c r="Q181" s="204"/>
      <c r="R181" s="204"/>
      <c r="S181" s="204"/>
      <c r="T181" s="205"/>
      <c r="AT181" s="199" t="s">
        <v>143</v>
      </c>
      <c r="AU181" s="199" t="s">
        <v>86</v>
      </c>
      <c r="AV181" s="12" t="s">
        <v>86</v>
      </c>
      <c r="AW181" s="12" t="s">
        <v>39</v>
      </c>
      <c r="AX181" s="12" t="s">
        <v>24</v>
      </c>
      <c r="AY181" s="199" t="s">
        <v>130</v>
      </c>
    </row>
    <row r="182" spans="2:65" s="1" customFormat="1" ht="16.5" customHeight="1">
      <c r="B182" s="173"/>
      <c r="C182" s="174" t="s">
        <v>29</v>
      </c>
      <c r="D182" s="174" t="s">
        <v>132</v>
      </c>
      <c r="E182" s="175" t="s">
        <v>239</v>
      </c>
      <c r="F182" s="176" t="s">
        <v>240</v>
      </c>
      <c r="G182" s="177" t="s">
        <v>241</v>
      </c>
      <c r="H182" s="178">
        <v>201.24</v>
      </c>
      <c r="I182" s="179"/>
      <c r="J182" s="180">
        <f>ROUND(I182*H182,2)</f>
        <v>0</v>
      </c>
      <c r="K182" s="176" t="s">
        <v>136</v>
      </c>
      <c r="L182" s="41"/>
      <c r="M182" s="181" t="s">
        <v>5</v>
      </c>
      <c r="N182" s="182" t="s">
        <v>47</v>
      </c>
      <c r="O182" s="42"/>
      <c r="P182" s="183">
        <f>O182*H182</f>
        <v>0</v>
      </c>
      <c r="Q182" s="183">
        <v>8.4000000000000003E-4</v>
      </c>
      <c r="R182" s="183">
        <f>Q182*H182</f>
        <v>0.16904160000000001</v>
      </c>
      <c r="S182" s="183">
        <v>0</v>
      </c>
      <c r="T182" s="184">
        <f>S182*H182</f>
        <v>0</v>
      </c>
      <c r="AR182" s="24" t="s">
        <v>137</v>
      </c>
      <c r="AT182" s="24" t="s">
        <v>132</v>
      </c>
      <c r="AU182" s="24" t="s">
        <v>86</v>
      </c>
      <c r="AY182" s="24" t="s">
        <v>130</v>
      </c>
      <c r="BE182" s="185">
        <f>IF(N182="základní",J182,0)</f>
        <v>0</v>
      </c>
      <c r="BF182" s="185">
        <f>IF(N182="snížená",J182,0)</f>
        <v>0</v>
      </c>
      <c r="BG182" s="185">
        <f>IF(N182="zákl. přenesená",J182,0)</f>
        <v>0</v>
      </c>
      <c r="BH182" s="185">
        <f>IF(N182="sníž. přenesená",J182,0)</f>
        <v>0</v>
      </c>
      <c r="BI182" s="185">
        <f>IF(N182="nulová",J182,0)</f>
        <v>0</v>
      </c>
      <c r="BJ182" s="24" t="s">
        <v>24</v>
      </c>
      <c r="BK182" s="185">
        <f>ROUND(I182*H182,2)</f>
        <v>0</v>
      </c>
      <c r="BL182" s="24" t="s">
        <v>137</v>
      </c>
      <c r="BM182" s="24" t="s">
        <v>242</v>
      </c>
    </row>
    <row r="183" spans="2:65" s="1" customFormat="1" ht="27">
      <c r="B183" s="41"/>
      <c r="D183" s="186" t="s">
        <v>139</v>
      </c>
      <c r="F183" s="187" t="s">
        <v>243</v>
      </c>
      <c r="I183" s="188"/>
      <c r="L183" s="41"/>
      <c r="M183" s="189"/>
      <c r="N183" s="42"/>
      <c r="O183" s="42"/>
      <c r="P183" s="42"/>
      <c r="Q183" s="42"/>
      <c r="R183" s="42"/>
      <c r="S183" s="42"/>
      <c r="T183" s="70"/>
      <c r="AT183" s="24" t="s">
        <v>139</v>
      </c>
      <c r="AU183" s="24" t="s">
        <v>86</v>
      </c>
    </row>
    <row r="184" spans="2:65" s="1" customFormat="1" ht="148.5">
      <c r="B184" s="41"/>
      <c r="D184" s="186" t="s">
        <v>141</v>
      </c>
      <c r="F184" s="190" t="s">
        <v>244</v>
      </c>
      <c r="I184" s="188"/>
      <c r="L184" s="41"/>
      <c r="M184" s="189"/>
      <c r="N184" s="42"/>
      <c r="O184" s="42"/>
      <c r="P184" s="42"/>
      <c r="Q184" s="42"/>
      <c r="R184" s="42"/>
      <c r="S184" s="42"/>
      <c r="T184" s="70"/>
      <c r="AT184" s="24" t="s">
        <v>141</v>
      </c>
      <c r="AU184" s="24" t="s">
        <v>86</v>
      </c>
    </row>
    <row r="185" spans="2:65" s="12" customFormat="1" ht="13.5">
      <c r="B185" s="198"/>
      <c r="D185" s="186" t="s">
        <v>143</v>
      </c>
      <c r="E185" s="199" t="s">
        <v>5</v>
      </c>
      <c r="F185" s="200" t="s">
        <v>245</v>
      </c>
      <c r="H185" s="201">
        <v>20.399999999999999</v>
      </c>
      <c r="I185" s="202"/>
      <c r="L185" s="198"/>
      <c r="M185" s="203"/>
      <c r="N185" s="204"/>
      <c r="O185" s="204"/>
      <c r="P185" s="204"/>
      <c r="Q185" s="204"/>
      <c r="R185" s="204"/>
      <c r="S185" s="204"/>
      <c r="T185" s="205"/>
      <c r="AT185" s="199" t="s">
        <v>143</v>
      </c>
      <c r="AU185" s="199" t="s">
        <v>86</v>
      </c>
      <c r="AV185" s="12" t="s">
        <v>86</v>
      </c>
      <c r="AW185" s="12" t="s">
        <v>39</v>
      </c>
      <c r="AX185" s="12" t="s">
        <v>76</v>
      </c>
      <c r="AY185" s="199" t="s">
        <v>130</v>
      </c>
    </row>
    <row r="186" spans="2:65" s="12" customFormat="1" ht="13.5">
      <c r="B186" s="198"/>
      <c r="D186" s="186" t="s">
        <v>143</v>
      </c>
      <c r="E186" s="199" t="s">
        <v>5</v>
      </c>
      <c r="F186" s="200" t="s">
        <v>246</v>
      </c>
      <c r="H186" s="201">
        <v>177.54</v>
      </c>
      <c r="I186" s="202"/>
      <c r="L186" s="198"/>
      <c r="M186" s="203"/>
      <c r="N186" s="204"/>
      <c r="O186" s="204"/>
      <c r="P186" s="204"/>
      <c r="Q186" s="204"/>
      <c r="R186" s="204"/>
      <c r="S186" s="204"/>
      <c r="T186" s="205"/>
      <c r="AT186" s="199" t="s">
        <v>143</v>
      </c>
      <c r="AU186" s="199" t="s">
        <v>86</v>
      </c>
      <c r="AV186" s="12" t="s">
        <v>86</v>
      </c>
      <c r="AW186" s="12" t="s">
        <v>39</v>
      </c>
      <c r="AX186" s="12" t="s">
        <v>76</v>
      </c>
      <c r="AY186" s="199" t="s">
        <v>130</v>
      </c>
    </row>
    <row r="187" spans="2:65" s="12" customFormat="1" ht="13.5">
      <c r="B187" s="198"/>
      <c r="D187" s="186" t="s">
        <v>143</v>
      </c>
      <c r="E187" s="199" t="s">
        <v>5</v>
      </c>
      <c r="F187" s="200" t="s">
        <v>247</v>
      </c>
      <c r="H187" s="201">
        <v>3.3</v>
      </c>
      <c r="I187" s="202"/>
      <c r="L187" s="198"/>
      <c r="M187" s="203"/>
      <c r="N187" s="204"/>
      <c r="O187" s="204"/>
      <c r="P187" s="204"/>
      <c r="Q187" s="204"/>
      <c r="R187" s="204"/>
      <c r="S187" s="204"/>
      <c r="T187" s="205"/>
      <c r="AT187" s="199" t="s">
        <v>143</v>
      </c>
      <c r="AU187" s="199" t="s">
        <v>86</v>
      </c>
      <c r="AV187" s="12" t="s">
        <v>86</v>
      </c>
      <c r="AW187" s="12" t="s">
        <v>39</v>
      </c>
      <c r="AX187" s="12" t="s">
        <v>76</v>
      </c>
      <c r="AY187" s="199" t="s">
        <v>130</v>
      </c>
    </row>
    <row r="188" spans="2:65" s="14" customFormat="1" ht="13.5">
      <c r="B188" s="214"/>
      <c r="D188" s="186" t="s">
        <v>143</v>
      </c>
      <c r="E188" s="215" t="s">
        <v>5</v>
      </c>
      <c r="F188" s="216" t="s">
        <v>203</v>
      </c>
      <c r="H188" s="217">
        <v>201.24</v>
      </c>
      <c r="I188" s="218"/>
      <c r="L188" s="214"/>
      <c r="M188" s="219"/>
      <c r="N188" s="220"/>
      <c r="O188" s="220"/>
      <c r="P188" s="220"/>
      <c r="Q188" s="220"/>
      <c r="R188" s="220"/>
      <c r="S188" s="220"/>
      <c r="T188" s="221"/>
      <c r="AT188" s="215" t="s">
        <v>143</v>
      </c>
      <c r="AU188" s="215" t="s">
        <v>86</v>
      </c>
      <c r="AV188" s="14" t="s">
        <v>137</v>
      </c>
      <c r="AW188" s="14" t="s">
        <v>39</v>
      </c>
      <c r="AX188" s="14" t="s">
        <v>24</v>
      </c>
      <c r="AY188" s="215" t="s">
        <v>130</v>
      </c>
    </row>
    <row r="189" spans="2:65" s="1" customFormat="1" ht="16.5" customHeight="1">
      <c r="B189" s="173"/>
      <c r="C189" s="174" t="s">
        <v>248</v>
      </c>
      <c r="D189" s="174" t="s">
        <v>132</v>
      </c>
      <c r="E189" s="175" t="s">
        <v>249</v>
      </c>
      <c r="F189" s="176" t="s">
        <v>250</v>
      </c>
      <c r="G189" s="177" t="s">
        <v>241</v>
      </c>
      <c r="H189" s="178">
        <v>201.24</v>
      </c>
      <c r="I189" s="179"/>
      <c r="J189" s="180">
        <f>ROUND(I189*H189,2)</f>
        <v>0</v>
      </c>
      <c r="K189" s="176" t="s">
        <v>136</v>
      </c>
      <c r="L189" s="41"/>
      <c r="M189" s="181" t="s">
        <v>5</v>
      </c>
      <c r="N189" s="182" t="s">
        <v>47</v>
      </c>
      <c r="O189" s="42"/>
      <c r="P189" s="183">
        <f>O189*H189</f>
        <v>0</v>
      </c>
      <c r="Q189" s="183">
        <v>0</v>
      </c>
      <c r="R189" s="183">
        <f>Q189*H189</f>
        <v>0</v>
      </c>
      <c r="S189" s="183">
        <v>0</v>
      </c>
      <c r="T189" s="184">
        <f>S189*H189</f>
        <v>0</v>
      </c>
      <c r="AR189" s="24" t="s">
        <v>137</v>
      </c>
      <c r="AT189" s="24" t="s">
        <v>132</v>
      </c>
      <c r="AU189" s="24" t="s">
        <v>86</v>
      </c>
      <c r="AY189" s="24" t="s">
        <v>130</v>
      </c>
      <c r="BE189" s="185">
        <f>IF(N189="základní",J189,0)</f>
        <v>0</v>
      </c>
      <c r="BF189" s="185">
        <f>IF(N189="snížená",J189,0)</f>
        <v>0</v>
      </c>
      <c r="BG189" s="185">
        <f>IF(N189="zákl. přenesená",J189,0)</f>
        <v>0</v>
      </c>
      <c r="BH189" s="185">
        <f>IF(N189="sníž. přenesená",J189,0)</f>
        <v>0</v>
      </c>
      <c r="BI189" s="185">
        <f>IF(N189="nulová",J189,0)</f>
        <v>0</v>
      </c>
      <c r="BJ189" s="24" t="s">
        <v>24</v>
      </c>
      <c r="BK189" s="185">
        <f>ROUND(I189*H189,2)</f>
        <v>0</v>
      </c>
      <c r="BL189" s="24" t="s">
        <v>137</v>
      </c>
      <c r="BM189" s="24" t="s">
        <v>251</v>
      </c>
    </row>
    <row r="190" spans="2:65" s="1" customFormat="1" ht="27">
      <c r="B190" s="41"/>
      <c r="D190" s="186" t="s">
        <v>139</v>
      </c>
      <c r="F190" s="187" t="s">
        <v>252</v>
      </c>
      <c r="I190" s="188"/>
      <c r="L190" s="41"/>
      <c r="M190" s="189"/>
      <c r="N190" s="42"/>
      <c r="O190" s="42"/>
      <c r="P190" s="42"/>
      <c r="Q190" s="42"/>
      <c r="R190" s="42"/>
      <c r="S190" s="42"/>
      <c r="T190" s="70"/>
      <c r="AT190" s="24" t="s">
        <v>139</v>
      </c>
      <c r="AU190" s="24" t="s">
        <v>86</v>
      </c>
    </row>
    <row r="191" spans="2:65" s="1" customFormat="1" ht="16.5" customHeight="1">
      <c r="B191" s="173"/>
      <c r="C191" s="174" t="s">
        <v>253</v>
      </c>
      <c r="D191" s="174" t="s">
        <v>132</v>
      </c>
      <c r="E191" s="175" t="s">
        <v>254</v>
      </c>
      <c r="F191" s="176" t="s">
        <v>255</v>
      </c>
      <c r="G191" s="177" t="s">
        <v>241</v>
      </c>
      <c r="H191" s="178">
        <v>199.4</v>
      </c>
      <c r="I191" s="179"/>
      <c r="J191" s="180">
        <f>ROUND(I191*H191,2)</f>
        <v>0</v>
      </c>
      <c r="K191" s="176" t="s">
        <v>136</v>
      </c>
      <c r="L191" s="41"/>
      <c r="M191" s="181" t="s">
        <v>5</v>
      </c>
      <c r="N191" s="182" t="s">
        <v>47</v>
      </c>
      <c r="O191" s="42"/>
      <c r="P191" s="183">
        <f>O191*H191</f>
        <v>0</v>
      </c>
      <c r="Q191" s="183">
        <v>6.9999999999999999E-4</v>
      </c>
      <c r="R191" s="183">
        <f>Q191*H191</f>
        <v>0.13958000000000001</v>
      </c>
      <c r="S191" s="183">
        <v>0</v>
      </c>
      <c r="T191" s="184">
        <f>S191*H191</f>
        <v>0</v>
      </c>
      <c r="AR191" s="24" t="s">
        <v>137</v>
      </c>
      <c r="AT191" s="24" t="s">
        <v>132</v>
      </c>
      <c r="AU191" s="24" t="s">
        <v>86</v>
      </c>
      <c r="AY191" s="24" t="s">
        <v>130</v>
      </c>
      <c r="BE191" s="185">
        <f>IF(N191="základní",J191,0)</f>
        <v>0</v>
      </c>
      <c r="BF191" s="185">
        <f>IF(N191="snížená",J191,0)</f>
        <v>0</v>
      </c>
      <c r="BG191" s="185">
        <f>IF(N191="zákl. přenesená",J191,0)</f>
        <v>0</v>
      </c>
      <c r="BH191" s="185">
        <f>IF(N191="sníž. přenesená",J191,0)</f>
        <v>0</v>
      </c>
      <c r="BI191" s="185">
        <f>IF(N191="nulová",J191,0)</f>
        <v>0</v>
      </c>
      <c r="BJ191" s="24" t="s">
        <v>24</v>
      </c>
      <c r="BK191" s="185">
        <f>ROUND(I191*H191,2)</f>
        <v>0</v>
      </c>
      <c r="BL191" s="24" t="s">
        <v>137</v>
      </c>
      <c r="BM191" s="24" t="s">
        <v>256</v>
      </c>
    </row>
    <row r="192" spans="2:65" s="1" customFormat="1" ht="13.5">
      <c r="B192" s="41"/>
      <c r="D192" s="186" t="s">
        <v>139</v>
      </c>
      <c r="F192" s="187" t="s">
        <v>257</v>
      </c>
      <c r="I192" s="188"/>
      <c r="L192" s="41"/>
      <c r="M192" s="189"/>
      <c r="N192" s="42"/>
      <c r="O192" s="42"/>
      <c r="P192" s="42"/>
      <c r="Q192" s="42"/>
      <c r="R192" s="42"/>
      <c r="S192" s="42"/>
      <c r="T192" s="70"/>
      <c r="AT192" s="24" t="s">
        <v>139</v>
      </c>
      <c r="AU192" s="24" t="s">
        <v>86</v>
      </c>
    </row>
    <row r="193" spans="2:51" s="1" customFormat="1" ht="81">
      <c r="B193" s="41"/>
      <c r="D193" s="186" t="s">
        <v>141</v>
      </c>
      <c r="F193" s="190" t="s">
        <v>258</v>
      </c>
      <c r="I193" s="188"/>
      <c r="L193" s="41"/>
      <c r="M193" s="189"/>
      <c r="N193" s="42"/>
      <c r="O193" s="42"/>
      <c r="P193" s="42"/>
      <c r="Q193" s="42"/>
      <c r="R193" s="42"/>
      <c r="S193" s="42"/>
      <c r="T193" s="70"/>
      <c r="AT193" s="24" t="s">
        <v>141</v>
      </c>
      <c r="AU193" s="24" t="s">
        <v>86</v>
      </c>
    </row>
    <row r="194" spans="2:51" s="11" customFormat="1" ht="13.5">
      <c r="B194" s="191"/>
      <c r="D194" s="186" t="s">
        <v>143</v>
      </c>
      <c r="E194" s="192" t="s">
        <v>5</v>
      </c>
      <c r="F194" s="193" t="s">
        <v>181</v>
      </c>
      <c r="H194" s="192" t="s">
        <v>5</v>
      </c>
      <c r="I194" s="194"/>
      <c r="L194" s="191"/>
      <c r="M194" s="195"/>
      <c r="N194" s="196"/>
      <c r="O194" s="196"/>
      <c r="P194" s="196"/>
      <c r="Q194" s="196"/>
      <c r="R194" s="196"/>
      <c r="S194" s="196"/>
      <c r="T194" s="197"/>
      <c r="AT194" s="192" t="s">
        <v>143</v>
      </c>
      <c r="AU194" s="192" t="s">
        <v>86</v>
      </c>
      <c r="AV194" s="11" t="s">
        <v>24</v>
      </c>
      <c r="AW194" s="11" t="s">
        <v>39</v>
      </c>
      <c r="AX194" s="11" t="s">
        <v>76</v>
      </c>
      <c r="AY194" s="192" t="s">
        <v>130</v>
      </c>
    </row>
    <row r="195" spans="2:51" s="12" customFormat="1" ht="13.5">
      <c r="B195" s="198"/>
      <c r="D195" s="186" t="s">
        <v>143</v>
      </c>
      <c r="E195" s="199" t="s">
        <v>5</v>
      </c>
      <c r="F195" s="200" t="s">
        <v>259</v>
      </c>
      <c r="H195" s="201">
        <v>28</v>
      </c>
      <c r="I195" s="202"/>
      <c r="L195" s="198"/>
      <c r="M195" s="203"/>
      <c r="N195" s="204"/>
      <c r="O195" s="204"/>
      <c r="P195" s="204"/>
      <c r="Q195" s="204"/>
      <c r="R195" s="204"/>
      <c r="S195" s="204"/>
      <c r="T195" s="205"/>
      <c r="AT195" s="199" t="s">
        <v>143</v>
      </c>
      <c r="AU195" s="199" t="s">
        <v>86</v>
      </c>
      <c r="AV195" s="12" t="s">
        <v>86</v>
      </c>
      <c r="AW195" s="12" t="s">
        <v>39</v>
      </c>
      <c r="AX195" s="12" t="s">
        <v>76</v>
      </c>
      <c r="AY195" s="199" t="s">
        <v>130</v>
      </c>
    </row>
    <row r="196" spans="2:51" s="11" customFormat="1" ht="13.5">
      <c r="B196" s="191"/>
      <c r="D196" s="186" t="s">
        <v>143</v>
      </c>
      <c r="E196" s="192" t="s">
        <v>5</v>
      </c>
      <c r="F196" s="193" t="s">
        <v>184</v>
      </c>
      <c r="H196" s="192" t="s">
        <v>5</v>
      </c>
      <c r="I196" s="194"/>
      <c r="L196" s="191"/>
      <c r="M196" s="195"/>
      <c r="N196" s="196"/>
      <c r="O196" s="196"/>
      <c r="P196" s="196"/>
      <c r="Q196" s="196"/>
      <c r="R196" s="196"/>
      <c r="S196" s="196"/>
      <c r="T196" s="197"/>
      <c r="AT196" s="192" t="s">
        <v>143</v>
      </c>
      <c r="AU196" s="192" t="s">
        <v>86</v>
      </c>
      <c r="AV196" s="11" t="s">
        <v>24</v>
      </c>
      <c r="AW196" s="11" t="s">
        <v>39</v>
      </c>
      <c r="AX196" s="11" t="s">
        <v>76</v>
      </c>
      <c r="AY196" s="192" t="s">
        <v>130</v>
      </c>
    </row>
    <row r="197" spans="2:51" s="12" customFormat="1" ht="13.5">
      <c r="B197" s="198"/>
      <c r="D197" s="186" t="s">
        <v>143</v>
      </c>
      <c r="E197" s="199" t="s">
        <v>5</v>
      </c>
      <c r="F197" s="200" t="s">
        <v>260</v>
      </c>
      <c r="H197" s="201">
        <v>32.4</v>
      </c>
      <c r="I197" s="202"/>
      <c r="L197" s="198"/>
      <c r="M197" s="203"/>
      <c r="N197" s="204"/>
      <c r="O197" s="204"/>
      <c r="P197" s="204"/>
      <c r="Q197" s="204"/>
      <c r="R197" s="204"/>
      <c r="S197" s="204"/>
      <c r="T197" s="205"/>
      <c r="AT197" s="199" t="s">
        <v>143</v>
      </c>
      <c r="AU197" s="199" t="s">
        <v>86</v>
      </c>
      <c r="AV197" s="12" t="s">
        <v>86</v>
      </c>
      <c r="AW197" s="12" t="s">
        <v>39</v>
      </c>
      <c r="AX197" s="12" t="s">
        <v>76</v>
      </c>
      <c r="AY197" s="199" t="s">
        <v>130</v>
      </c>
    </row>
    <row r="198" spans="2:51" s="11" customFormat="1" ht="13.5">
      <c r="B198" s="191"/>
      <c r="D198" s="186" t="s">
        <v>143</v>
      </c>
      <c r="E198" s="192" t="s">
        <v>5</v>
      </c>
      <c r="F198" s="193" t="s">
        <v>187</v>
      </c>
      <c r="H198" s="192" t="s">
        <v>5</v>
      </c>
      <c r="I198" s="194"/>
      <c r="L198" s="191"/>
      <c r="M198" s="195"/>
      <c r="N198" s="196"/>
      <c r="O198" s="196"/>
      <c r="P198" s="196"/>
      <c r="Q198" s="196"/>
      <c r="R198" s="196"/>
      <c r="S198" s="196"/>
      <c r="T198" s="197"/>
      <c r="AT198" s="192" t="s">
        <v>143</v>
      </c>
      <c r="AU198" s="192" t="s">
        <v>86</v>
      </c>
      <c r="AV198" s="11" t="s">
        <v>24</v>
      </c>
      <c r="AW198" s="11" t="s">
        <v>39</v>
      </c>
      <c r="AX198" s="11" t="s">
        <v>76</v>
      </c>
      <c r="AY198" s="192" t="s">
        <v>130</v>
      </c>
    </row>
    <row r="199" spans="2:51" s="12" customFormat="1" ht="13.5">
      <c r="B199" s="198"/>
      <c r="D199" s="186" t="s">
        <v>143</v>
      </c>
      <c r="E199" s="199" t="s">
        <v>5</v>
      </c>
      <c r="F199" s="200" t="s">
        <v>261</v>
      </c>
      <c r="H199" s="201">
        <v>9.9</v>
      </c>
      <c r="I199" s="202"/>
      <c r="L199" s="198"/>
      <c r="M199" s="203"/>
      <c r="N199" s="204"/>
      <c r="O199" s="204"/>
      <c r="P199" s="204"/>
      <c r="Q199" s="204"/>
      <c r="R199" s="204"/>
      <c r="S199" s="204"/>
      <c r="T199" s="205"/>
      <c r="AT199" s="199" t="s">
        <v>143</v>
      </c>
      <c r="AU199" s="199" t="s">
        <v>86</v>
      </c>
      <c r="AV199" s="12" t="s">
        <v>86</v>
      </c>
      <c r="AW199" s="12" t="s">
        <v>39</v>
      </c>
      <c r="AX199" s="12" t="s">
        <v>76</v>
      </c>
      <c r="AY199" s="199" t="s">
        <v>130</v>
      </c>
    </row>
    <row r="200" spans="2:51" s="11" customFormat="1" ht="13.5">
      <c r="B200" s="191"/>
      <c r="D200" s="186" t="s">
        <v>143</v>
      </c>
      <c r="E200" s="192" t="s">
        <v>5</v>
      </c>
      <c r="F200" s="193" t="s">
        <v>181</v>
      </c>
      <c r="H200" s="192" t="s">
        <v>5</v>
      </c>
      <c r="I200" s="194"/>
      <c r="L200" s="191"/>
      <c r="M200" s="195"/>
      <c r="N200" s="196"/>
      <c r="O200" s="196"/>
      <c r="P200" s="196"/>
      <c r="Q200" s="196"/>
      <c r="R200" s="196"/>
      <c r="S200" s="196"/>
      <c r="T200" s="197"/>
      <c r="AT200" s="192" t="s">
        <v>143</v>
      </c>
      <c r="AU200" s="192" t="s">
        <v>86</v>
      </c>
      <c r="AV200" s="11" t="s">
        <v>24</v>
      </c>
      <c r="AW200" s="11" t="s">
        <v>39</v>
      </c>
      <c r="AX200" s="11" t="s">
        <v>76</v>
      </c>
      <c r="AY200" s="192" t="s">
        <v>130</v>
      </c>
    </row>
    <row r="201" spans="2:51" s="12" customFormat="1" ht="13.5">
      <c r="B201" s="198"/>
      <c r="D201" s="186" t="s">
        <v>143</v>
      </c>
      <c r="E201" s="199" t="s">
        <v>5</v>
      </c>
      <c r="F201" s="200" t="s">
        <v>262</v>
      </c>
      <c r="H201" s="201">
        <v>10.5</v>
      </c>
      <c r="I201" s="202"/>
      <c r="L201" s="198"/>
      <c r="M201" s="203"/>
      <c r="N201" s="204"/>
      <c r="O201" s="204"/>
      <c r="P201" s="204"/>
      <c r="Q201" s="204"/>
      <c r="R201" s="204"/>
      <c r="S201" s="204"/>
      <c r="T201" s="205"/>
      <c r="AT201" s="199" t="s">
        <v>143</v>
      </c>
      <c r="AU201" s="199" t="s">
        <v>86</v>
      </c>
      <c r="AV201" s="12" t="s">
        <v>86</v>
      </c>
      <c r="AW201" s="12" t="s">
        <v>39</v>
      </c>
      <c r="AX201" s="12" t="s">
        <v>76</v>
      </c>
      <c r="AY201" s="199" t="s">
        <v>130</v>
      </c>
    </row>
    <row r="202" spans="2:51" s="11" customFormat="1" ht="13.5">
      <c r="B202" s="191"/>
      <c r="D202" s="186" t="s">
        <v>143</v>
      </c>
      <c r="E202" s="192" t="s">
        <v>5</v>
      </c>
      <c r="F202" s="193" t="s">
        <v>181</v>
      </c>
      <c r="H202" s="192" t="s">
        <v>5</v>
      </c>
      <c r="I202" s="194"/>
      <c r="L202" s="191"/>
      <c r="M202" s="195"/>
      <c r="N202" s="196"/>
      <c r="O202" s="196"/>
      <c r="P202" s="196"/>
      <c r="Q202" s="196"/>
      <c r="R202" s="196"/>
      <c r="S202" s="196"/>
      <c r="T202" s="197"/>
      <c r="AT202" s="192" t="s">
        <v>143</v>
      </c>
      <c r="AU202" s="192" t="s">
        <v>86</v>
      </c>
      <c r="AV202" s="11" t="s">
        <v>24</v>
      </c>
      <c r="AW202" s="11" t="s">
        <v>39</v>
      </c>
      <c r="AX202" s="11" t="s">
        <v>76</v>
      </c>
      <c r="AY202" s="192" t="s">
        <v>130</v>
      </c>
    </row>
    <row r="203" spans="2:51" s="12" customFormat="1" ht="13.5">
      <c r="B203" s="198"/>
      <c r="D203" s="186" t="s">
        <v>143</v>
      </c>
      <c r="E203" s="199" t="s">
        <v>5</v>
      </c>
      <c r="F203" s="200" t="s">
        <v>263</v>
      </c>
      <c r="H203" s="201">
        <v>10.8</v>
      </c>
      <c r="I203" s="202"/>
      <c r="L203" s="198"/>
      <c r="M203" s="203"/>
      <c r="N203" s="204"/>
      <c r="O203" s="204"/>
      <c r="P203" s="204"/>
      <c r="Q203" s="204"/>
      <c r="R203" s="204"/>
      <c r="S203" s="204"/>
      <c r="T203" s="205"/>
      <c r="AT203" s="199" t="s">
        <v>143</v>
      </c>
      <c r="AU203" s="199" t="s">
        <v>86</v>
      </c>
      <c r="AV203" s="12" t="s">
        <v>86</v>
      </c>
      <c r="AW203" s="12" t="s">
        <v>39</v>
      </c>
      <c r="AX203" s="12" t="s">
        <v>76</v>
      </c>
      <c r="AY203" s="199" t="s">
        <v>130</v>
      </c>
    </row>
    <row r="204" spans="2:51" s="11" customFormat="1" ht="13.5">
      <c r="B204" s="191"/>
      <c r="D204" s="186" t="s">
        <v>143</v>
      </c>
      <c r="E204" s="192" t="s">
        <v>5</v>
      </c>
      <c r="F204" s="193" t="s">
        <v>187</v>
      </c>
      <c r="H204" s="192" t="s">
        <v>5</v>
      </c>
      <c r="I204" s="194"/>
      <c r="L204" s="191"/>
      <c r="M204" s="195"/>
      <c r="N204" s="196"/>
      <c r="O204" s="196"/>
      <c r="P204" s="196"/>
      <c r="Q204" s="196"/>
      <c r="R204" s="196"/>
      <c r="S204" s="196"/>
      <c r="T204" s="197"/>
      <c r="AT204" s="192" t="s">
        <v>143</v>
      </c>
      <c r="AU204" s="192" t="s">
        <v>86</v>
      </c>
      <c r="AV204" s="11" t="s">
        <v>24</v>
      </c>
      <c r="AW204" s="11" t="s">
        <v>39</v>
      </c>
      <c r="AX204" s="11" t="s">
        <v>76</v>
      </c>
      <c r="AY204" s="192" t="s">
        <v>130</v>
      </c>
    </row>
    <row r="205" spans="2:51" s="12" customFormat="1" ht="13.5">
      <c r="B205" s="198"/>
      <c r="D205" s="186" t="s">
        <v>143</v>
      </c>
      <c r="E205" s="199" t="s">
        <v>5</v>
      </c>
      <c r="F205" s="200" t="s">
        <v>263</v>
      </c>
      <c r="H205" s="201">
        <v>10.8</v>
      </c>
      <c r="I205" s="202"/>
      <c r="L205" s="198"/>
      <c r="M205" s="203"/>
      <c r="N205" s="204"/>
      <c r="O205" s="204"/>
      <c r="P205" s="204"/>
      <c r="Q205" s="204"/>
      <c r="R205" s="204"/>
      <c r="S205" s="204"/>
      <c r="T205" s="205"/>
      <c r="AT205" s="199" t="s">
        <v>143</v>
      </c>
      <c r="AU205" s="199" t="s">
        <v>86</v>
      </c>
      <c r="AV205" s="12" t="s">
        <v>86</v>
      </c>
      <c r="AW205" s="12" t="s">
        <v>39</v>
      </c>
      <c r="AX205" s="12" t="s">
        <v>76</v>
      </c>
      <c r="AY205" s="199" t="s">
        <v>130</v>
      </c>
    </row>
    <row r="206" spans="2:51" s="11" customFormat="1" ht="13.5">
      <c r="B206" s="191"/>
      <c r="D206" s="186" t="s">
        <v>143</v>
      </c>
      <c r="E206" s="192" t="s">
        <v>5</v>
      </c>
      <c r="F206" s="193" t="s">
        <v>194</v>
      </c>
      <c r="H206" s="192" t="s">
        <v>5</v>
      </c>
      <c r="I206" s="194"/>
      <c r="L206" s="191"/>
      <c r="M206" s="195"/>
      <c r="N206" s="196"/>
      <c r="O206" s="196"/>
      <c r="P206" s="196"/>
      <c r="Q206" s="196"/>
      <c r="R206" s="196"/>
      <c r="S206" s="196"/>
      <c r="T206" s="197"/>
      <c r="AT206" s="192" t="s">
        <v>143</v>
      </c>
      <c r="AU206" s="192" t="s">
        <v>86</v>
      </c>
      <c r="AV206" s="11" t="s">
        <v>24</v>
      </c>
      <c r="AW206" s="11" t="s">
        <v>39</v>
      </c>
      <c r="AX206" s="11" t="s">
        <v>76</v>
      </c>
      <c r="AY206" s="192" t="s">
        <v>130</v>
      </c>
    </row>
    <row r="207" spans="2:51" s="12" customFormat="1" ht="13.5">
      <c r="B207" s="198"/>
      <c r="D207" s="186" t="s">
        <v>143</v>
      </c>
      <c r="E207" s="199" t="s">
        <v>5</v>
      </c>
      <c r="F207" s="200" t="s">
        <v>263</v>
      </c>
      <c r="H207" s="201">
        <v>10.8</v>
      </c>
      <c r="I207" s="202"/>
      <c r="L207" s="198"/>
      <c r="M207" s="203"/>
      <c r="N207" s="204"/>
      <c r="O207" s="204"/>
      <c r="P207" s="204"/>
      <c r="Q207" s="204"/>
      <c r="R207" s="204"/>
      <c r="S207" s="204"/>
      <c r="T207" s="205"/>
      <c r="AT207" s="199" t="s">
        <v>143</v>
      </c>
      <c r="AU207" s="199" t="s">
        <v>86</v>
      </c>
      <c r="AV207" s="12" t="s">
        <v>86</v>
      </c>
      <c r="AW207" s="12" t="s">
        <v>39</v>
      </c>
      <c r="AX207" s="12" t="s">
        <v>76</v>
      </c>
      <c r="AY207" s="199" t="s">
        <v>130</v>
      </c>
    </row>
    <row r="208" spans="2:51" s="11" customFormat="1" ht="13.5">
      <c r="B208" s="191"/>
      <c r="D208" s="186" t="s">
        <v>143</v>
      </c>
      <c r="E208" s="192" t="s">
        <v>5</v>
      </c>
      <c r="F208" s="193" t="s">
        <v>195</v>
      </c>
      <c r="H208" s="192" t="s">
        <v>5</v>
      </c>
      <c r="I208" s="194"/>
      <c r="L208" s="191"/>
      <c r="M208" s="195"/>
      <c r="N208" s="196"/>
      <c r="O208" s="196"/>
      <c r="P208" s="196"/>
      <c r="Q208" s="196"/>
      <c r="R208" s="196"/>
      <c r="S208" s="196"/>
      <c r="T208" s="197"/>
      <c r="AT208" s="192" t="s">
        <v>143</v>
      </c>
      <c r="AU208" s="192" t="s">
        <v>86</v>
      </c>
      <c r="AV208" s="11" t="s">
        <v>24</v>
      </c>
      <c r="AW208" s="11" t="s">
        <v>39</v>
      </c>
      <c r="AX208" s="11" t="s">
        <v>76</v>
      </c>
      <c r="AY208" s="192" t="s">
        <v>130</v>
      </c>
    </row>
    <row r="209" spans="2:65" s="12" customFormat="1" ht="13.5">
      <c r="B209" s="198"/>
      <c r="D209" s="186" t="s">
        <v>143</v>
      </c>
      <c r="E209" s="199" t="s">
        <v>5</v>
      </c>
      <c r="F209" s="200" t="s">
        <v>264</v>
      </c>
      <c r="H209" s="201">
        <v>16.2</v>
      </c>
      <c r="I209" s="202"/>
      <c r="L209" s="198"/>
      <c r="M209" s="203"/>
      <c r="N209" s="204"/>
      <c r="O209" s="204"/>
      <c r="P209" s="204"/>
      <c r="Q209" s="204"/>
      <c r="R209" s="204"/>
      <c r="S209" s="204"/>
      <c r="T209" s="205"/>
      <c r="AT209" s="199" t="s">
        <v>143</v>
      </c>
      <c r="AU209" s="199" t="s">
        <v>86</v>
      </c>
      <c r="AV209" s="12" t="s">
        <v>86</v>
      </c>
      <c r="AW209" s="12" t="s">
        <v>39</v>
      </c>
      <c r="AX209" s="12" t="s">
        <v>76</v>
      </c>
      <c r="AY209" s="199" t="s">
        <v>130</v>
      </c>
    </row>
    <row r="210" spans="2:65" s="11" customFormat="1" ht="13.5">
      <c r="B210" s="191"/>
      <c r="D210" s="186" t="s">
        <v>143</v>
      </c>
      <c r="E210" s="192" t="s">
        <v>5</v>
      </c>
      <c r="F210" s="193" t="s">
        <v>181</v>
      </c>
      <c r="H210" s="192" t="s">
        <v>5</v>
      </c>
      <c r="I210" s="194"/>
      <c r="L210" s="191"/>
      <c r="M210" s="195"/>
      <c r="N210" s="196"/>
      <c r="O210" s="196"/>
      <c r="P210" s="196"/>
      <c r="Q210" s="196"/>
      <c r="R210" s="196"/>
      <c r="S210" s="196"/>
      <c r="T210" s="197"/>
      <c r="AT210" s="192" t="s">
        <v>143</v>
      </c>
      <c r="AU210" s="192" t="s">
        <v>86</v>
      </c>
      <c r="AV210" s="11" t="s">
        <v>24</v>
      </c>
      <c r="AW210" s="11" t="s">
        <v>39</v>
      </c>
      <c r="AX210" s="11" t="s">
        <v>76</v>
      </c>
      <c r="AY210" s="192" t="s">
        <v>130</v>
      </c>
    </row>
    <row r="211" spans="2:65" s="12" customFormat="1" ht="13.5">
      <c r="B211" s="198"/>
      <c r="D211" s="186" t="s">
        <v>143</v>
      </c>
      <c r="E211" s="199" t="s">
        <v>5</v>
      </c>
      <c r="F211" s="200" t="s">
        <v>265</v>
      </c>
      <c r="H211" s="201">
        <v>12.6</v>
      </c>
      <c r="I211" s="202"/>
      <c r="L211" s="198"/>
      <c r="M211" s="203"/>
      <c r="N211" s="204"/>
      <c r="O211" s="204"/>
      <c r="P211" s="204"/>
      <c r="Q211" s="204"/>
      <c r="R211" s="204"/>
      <c r="S211" s="204"/>
      <c r="T211" s="205"/>
      <c r="AT211" s="199" t="s">
        <v>143</v>
      </c>
      <c r="AU211" s="199" t="s">
        <v>86</v>
      </c>
      <c r="AV211" s="12" t="s">
        <v>86</v>
      </c>
      <c r="AW211" s="12" t="s">
        <v>39</v>
      </c>
      <c r="AX211" s="12" t="s">
        <v>76</v>
      </c>
      <c r="AY211" s="199" t="s">
        <v>130</v>
      </c>
    </row>
    <row r="212" spans="2:65" s="12" customFormat="1" ht="13.5">
      <c r="B212" s="198"/>
      <c r="D212" s="186" t="s">
        <v>143</v>
      </c>
      <c r="E212" s="199" t="s">
        <v>5</v>
      </c>
      <c r="F212" s="200" t="s">
        <v>266</v>
      </c>
      <c r="H212" s="201">
        <v>30.4</v>
      </c>
      <c r="I212" s="202"/>
      <c r="L212" s="198"/>
      <c r="M212" s="203"/>
      <c r="N212" s="204"/>
      <c r="O212" s="204"/>
      <c r="P212" s="204"/>
      <c r="Q212" s="204"/>
      <c r="R212" s="204"/>
      <c r="S212" s="204"/>
      <c r="T212" s="205"/>
      <c r="AT212" s="199" t="s">
        <v>143</v>
      </c>
      <c r="AU212" s="199" t="s">
        <v>86</v>
      </c>
      <c r="AV212" s="12" t="s">
        <v>86</v>
      </c>
      <c r="AW212" s="12" t="s">
        <v>39</v>
      </c>
      <c r="AX212" s="12" t="s">
        <v>76</v>
      </c>
      <c r="AY212" s="199" t="s">
        <v>130</v>
      </c>
    </row>
    <row r="213" spans="2:65" s="11" customFormat="1" ht="13.5">
      <c r="B213" s="191"/>
      <c r="D213" s="186" t="s">
        <v>143</v>
      </c>
      <c r="E213" s="192" t="s">
        <v>5</v>
      </c>
      <c r="F213" s="193" t="s">
        <v>194</v>
      </c>
      <c r="H213" s="192" t="s">
        <v>5</v>
      </c>
      <c r="I213" s="194"/>
      <c r="L213" s="191"/>
      <c r="M213" s="195"/>
      <c r="N213" s="196"/>
      <c r="O213" s="196"/>
      <c r="P213" s="196"/>
      <c r="Q213" s="196"/>
      <c r="R213" s="196"/>
      <c r="S213" s="196"/>
      <c r="T213" s="197"/>
      <c r="AT213" s="192" t="s">
        <v>143</v>
      </c>
      <c r="AU213" s="192" t="s">
        <v>86</v>
      </c>
      <c r="AV213" s="11" t="s">
        <v>24</v>
      </c>
      <c r="AW213" s="11" t="s">
        <v>39</v>
      </c>
      <c r="AX213" s="11" t="s">
        <v>76</v>
      </c>
      <c r="AY213" s="192" t="s">
        <v>130</v>
      </c>
    </row>
    <row r="214" spans="2:65" s="12" customFormat="1" ht="13.5">
      <c r="B214" s="198"/>
      <c r="D214" s="186" t="s">
        <v>143</v>
      </c>
      <c r="E214" s="199" t="s">
        <v>5</v>
      </c>
      <c r="F214" s="200" t="s">
        <v>263</v>
      </c>
      <c r="H214" s="201">
        <v>10.8</v>
      </c>
      <c r="I214" s="202"/>
      <c r="L214" s="198"/>
      <c r="M214" s="203"/>
      <c r="N214" s="204"/>
      <c r="O214" s="204"/>
      <c r="P214" s="204"/>
      <c r="Q214" s="204"/>
      <c r="R214" s="204"/>
      <c r="S214" s="204"/>
      <c r="T214" s="205"/>
      <c r="AT214" s="199" t="s">
        <v>143</v>
      </c>
      <c r="AU214" s="199" t="s">
        <v>86</v>
      </c>
      <c r="AV214" s="12" t="s">
        <v>86</v>
      </c>
      <c r="AW214" s="12" t="s">
        <v>39</v>
      </c>
      <c r="AX214" s="12" t="s">
        <v>76</v>
      </c>
      <c r="AY214" s="199" t="s">
        <v>130</v>
      </c>
    </row>
    <row r="215" spans="2:65" s="11" customFormat="1" ht="13.5">
      <c r="B215" s="191"/>
      <c r="D215" s="186" t="s">
        <v>143</v>
      </c>
      <c r="E215" s="192" t="s">
        <v>5</v>
      </c>
      <c r="F215" s="193" t="s">
        <v>195</v>
      </c>
      <c r="H215" s="192" t="s">
        <v>5</v>
      </c>
      <c r="I215" s="194"/>
      <c r="L215" s="191"/>
      <c r="M215" s="195"/>
      <c r="N215" s="196"/>
      <c r="O215" s="196"/>
      <c r="P215" s="196"/>
      <c r="Q215" s="196"/>
      <c r="R215" s="196"/>
      <c r="S215" s="196"/>
      <c r="T215" s="197"/>
      <c r="AT215" s="192" t="s">
        <v>143</v>
      </c>
      <c r="AU215" s="192" t="s">
        <v>86</v>
      </c>
      <c r="AV215" s="11" t="s">
        <v>24</v>
      </c>
      <c r="AW215" s="11" t="s">
        <v>39</v>
      </c>
      <c r="AX215" s="11" t="s">
        <v>76</v>
      </c>
      <c r="AY215" s="192" t="s">
        <v>130</v>
      </c>
    </row>
    <row r="216" spans="2:65" s="12" customFormat="1" ht="13.5">
      <c r="B216" s="198"/>
      <c r="D216" s="186" t="s">
        <v>143</v>
      </c>
      <c r="E216" s="199" t="s">
        <v>5</v>
      </c>
      <c r="F216" s="200" t="s">
        <v>264</v>
      </c>
      <c r="H216" s="201">
        <v>16.2</v>
      </c>
      <c r="I216" s="202"/>
      <c r="L216" s="198"/>
      <c r="M216" s="203"/>
      <c r="N216" s="204"/>
      <c r="O216" s="204"/>
      <c r="P216" s="204"/>
      <c r="Q216" s="204"/>
      <c r="R216" s="204"/>
      <c r="S216" s="204"/>
      <c r="T216" s="205"/>
      <c r="AT216" s="199" t="s">
        <v>143</v>
      </c>
      <c r="AU216" s="199" t="s">
        <v>86</v>
      </c>
      <c r="AV216" s="12" t="s">
        <v>86</v>
      </c>
      <c r="AW216" s="12" t="s">
        <v>39</v>
      </c>
      <c r="AX216" s="12" t="s">
        <v>76</v>
      </c>
      <c r="AY216" s="199" t="s">
        <v>130</v>
      </c>
    </row>
    <row r="217" spans="2:65" s="14" customFormat="1" ht="13.5">
      <c r="B217" s="214"/>
      <c r="D217" s="186" t="s">
        <v>143</v>
      </c>
      <c r="E217" s="215" t="s">
        <v>5</v>
      </c>
      <c r="F217" s="216" t="s">
        <v>203</v>
      </c>
      <c r="H217" s="217">
        <v>199.4</v>
      </c>
      <c r="I217" s="218"/>
      <c r="L217" s="214"/>
      <c r="M217" s="219"/>
      <c r="N217" s="220"/>
      <c r="O217" s="220"/>
      <c r="P217" s="220"/>
      <c r="Q217" s="220"/>
      <c r="R217" s="220"/>
      <c r="S217" s="220"/>
      <c r="T217" s="221"/>
      <c r="AT217" s="215" t="s">
        <v>143</v>
      </c>
      <c r="AU217" s="215" t="s">
        <v>86</v>
      </c>
      <c r="AV217" s="14" t="s">
        <v>137</v>
      </c>
      <c r="AW217" s="14" t="s">
        <v>39</v>
      </c>
      <c r="AX217" s="14" t="s">
        <v>24</v>
      </c>
      <c r="AY217" s="215" t="s">
        <v>130</v>
      </c>
    </row>
    <row r="218" spans="2:65" s="1" customFormat="1" ht="16.5" customHeight="1">
      <c r="B218" s="173"/>
      <c r="C218" s="174" t="s">
        <v>267</v>
      </c>
      <c r="D218" s="174" t="s">
        <v>132</v>
      </c>
      <c r="E218" s="175" t="s">
        <v>268</v>
      </c>
      <c r="F218" s="176" t="s">
        <v>269</v>
      </c>
      <c r="G218" s="177" t="s">
        <v>241</v>
      </c>
      <c r="H218" s="178">
        <v>199.4</v>
      </c>
      <c r="I218" s="179"/>
      <c r="J218" s="180">
        <f>ROUND(I218*H218,2)</f>
        <v>0</v>
      </c>
      <c r="K218" s="176" t="s">
        <v>136</v>
      </c>
      <c r="L218" s="41"/>
      <c r="M218" s="181" t="s">
        <v>5</v>
      </c>
      <c r="N218" s="182" t="s">
        <v>47</v>
      </c>
      <c r="O218" s="42"/>
      <c r="P218" s="183">
        <f>O218*H218</f>
        <v>0</v>
      </c>
      <c r="Q218" s="183">
        <v>0</v>
      </c>
      <c r="R218" s="183">
        <f>Q218*H218</f>
        <v>0</v>
      </c>
      <c r="S218" s="183">
        <v>0</v>
      </c>
      <c r="T218" s="184">
        <f>S218*H218</f>
        <v>0</v>
      </c>
      <c r="AR218" s="24" t="s">
        <v>137</v>
      </c>
      <c r="AT218" s="24" t="s">
        <v>132</v>
      </c>
      <c r="AU218" s="24" t="s">
        <v>86</v>
      </c>
      <c r="AY218" s="24" t="s">
        <v>130</v>
      </c>
      <c r="BE218" s="185">
        <f>IF(N218="základní",J218,0)</f>
        <v>0</v>
      </c>
      <c r="BF218" s="185">
        <f>IF(N218="snížená",J218,0)</f>
        <v>0</v>
      </c>
      <c r="BG218" s="185">
        <f>IF(N218="zákl. přenesená",J218,0)</f>
        <v>0</v>
      </c>
      <c r="BH218" s="185">
        <f>IF(N218="sníž. přenesená",J218,0)</f>
        <v>0</v>
      </c>
      <c r="BI218" s="185">
        <f>IF(N218="nulová",J218,0)</f>
        <v>0</v>
      </c>
      <c r="BJ218" s="24" t="s">
        <v>24</v>
      </c>
      <c r="BK218" s="185">
        <f>ROUND(I218*H218,2)</f>
        <v>0</v>
      </c>
      <c r="BL218" s="24" t="s">
        <v>137</v>
      </c>
      <c r="BM218" s="24" t="s">
        <v>270</v>
      </c>
    </row>
    <row r="219" spans="2:65" s="1" customFormat="1" ht="27">
      <c r="B219" s="41"/>
      <c r="D219" s="186" t="s">
        <v>139</v>
      </c>
      <c r="F219" s="187" t="s">
        <v>271</v>
      </c>
      <c r="I219" s="188"/>
      <c r="L219" s="41"/>
      <c r="M219" s="189"/>
      <c r="N219" s="42"/>
      <c r="O219" s="42"/>
      <c r="P219" s="42"/>
      <c r="Q219" s="42"/>
      <c r="R219" s="42"/>
      <c r="S219" s="42"/>
      <c r="T219" s="70"/>
      <c r="AT219" s="24" t="s">
        <v>139</v>
      </c>
      <c r="AU219" s="24" t="s">
        <v>86</v>
      </c>
    </row>
    <row r="220" spans="2:65" s="1" customFormat="1" ht="16.5" customHeight="1">
      <c r="B220" s="173"/>
      <c r="C220" s="174" t="s">
        <v>272</v>
      </c>
      <c r="D220" s="174" t="s">
        <v>132</v>
      </c>
      <c r="E220" s="175" t="s">
        <v>273</v>
      </c>
      <c r="F220" s="176" t="s">
        <v>274</v>
      </c>
      <c r="G220" s="177" t="s">
        <v>162</v>
      </c>
      <c r="H220" s="178">
        <v>82.876000000000005</v>
      </c>
      <c r="I220" s="179"/>
      <c r="J220" s="180">
        <f>ROUND(I220*H220,2)</f>
        <v>0</v>
      </c>
      <c r="K220" s="176" t="s">
        <v>136</v>
      </c>
      <c r="L220" s="41"/>
      <c r="M220" s="181" t="s">
        <v>5</v>
      </c>
      <c r="N220" s="182" t="s">
        <v>47</v>
      </c>
      <c r="O220" s="42"/>
      <c r="P220" s="183">
        <f>O220*H220</f>
        <v>0</v>
      </c>
      <c r="Q220" s="183">
        <v>4.6000000000000001E-4</v>
      </c>
      <c r="R220" s="183">
        <f>Q220*H220</f>
        <v>3.8122960000000004E-2</v>
      </c>
      <c r="S220" s="183">
        <v>0</v>
      </c>
      <c r="T220" s="184">
        <f>S220*H220</f>
        <v>0</v>
      </c>
      <c r="AR220" s="24" t="s">
        <v>137</v>
      </c>
      <c r="AT220" s="24" t="s">
        <v>132</v>
      </c>
      <c r="AU220" s="24" t="s">
        <v>86</v>
      </c>
      <c r="AY220" s="24" t="s">
        <v>130</v>
      </c>
      <c r="BE220" s="185">
        <f>IF(N220="základní",J220,0)</f>
        <v>0</v>
      </c>
      <c r="BF220" s="185">
        <f>IF(N220="snížená",J220,0)</f>
        <v>0</v>
      </c>
      <c r="BG220" s="185">
        <f>IF(N220="zákl. přenesená",J220,0)</f>
        <v>0</v>
      </c>
      <c r="BH220" s="185">
        <f>IF(N220="sníž. přenesená",J220,0)</f>
        <v>0</v>
      </c>
      <c r="BI220" s="185">
        <f>IF(N220="nulová",J220,0)</f>
        <v>0</v>
      </c>
      <c r="BJ220" s="24" t="s">
        <v>24</v>
      </c>
      <c r="BK220" s="185">
        <f>ROUND(I220*H220,2)</f>
        <v>0</v>
      </c>
      <c r="BL220" s="24" t="s">
        <v>137</v>
      </c>
      <c r="BM220" s="24" t="s">
        <v>275</v>
      </c>
    </row>
    <row r="221" spans="2:65" s="1" customFormat="1" ht="27">
      <c r="B221" s="41"/>
      <c r="D221" s="186" t="s">
        <v>139</v>
      </c>
      <c r="F221" s="187" t="s">
        <v>276</v>
      </c>
      <c r="I221" s="188"/>
      <c r="L221" s="41"/>
      <c r="M221" s="189"/>
      <c r="N221" s="42"/>
      <c r="O221" s="42"/>
      <c r="P221" s="42"/>
      <c r="Q221" s="42"/>
      <c r="R221" s="42"/>
      <c r="S221" s="42"/>
      <c r="T221" s="70"/>
      <c r="AT221" s="24" t="s">
        <v>139</v>
      </c>
      <c r="AU221" s="24" t="s">
        <v>86</v>
      </c>
    </row>
    <row r="222" spans="2:65" s="1" customFormat="1" ht="54">
      <c r="B222" s="41"/>
      <c r="D222" s="186" t="s">
        <v>141</v>
      </c>
      <c r="F222" s="190" t="s">
        <v>277</v>
      </c>
      <c r="I222" s="188"/>
      <c r="L222" s="41"/>
      <c r="M222" s="189"/>
      <c r="N222" s="42"/>
      <c r="O222" s="42"/>
      <c r="P222" s="42"/>
      <c r="Q222" s="42"/>
      <c r="R222" s="42"/>
      <c r="S222" s="42"/>
      <c r="T222" s="70"/>
      <c r="AT222" s="24" t="s">
        <v>141</v>
      </c>
      <c r="AU222" s="24" t="s">
        <v>86</v>
      </c>
    </row>
    <row r="223" spans="2:65" s="11" customFormat="1" ht="13.5">
      <c r="B223" s="191"/>
      <c r="D223" s="186" t="s">
        <v>143</v>
      </c>
      <c r="E223" s="192" t="s">
        <v>5</v>
      </c>
      <c r="F223" s="193" t="s">
        <v>181</v>
      </c>
      <c r="H223" s="192" t="s">
        <v>5</v>
      </c>
      <c r="I223" s="194"/>
      <c r="L223" s="191"/>
      <c r="M223" s="195"/>
      <c r="N223" s="196"/>
      <c r="O223" s="196"/>
      <c r="P223" s="196"/>
      <c r="Q223" s="196"/>
      <c r="R223" s="196"/>
      <c r="S223" s="196"/>
      <c r="T223" s="197"/>
      <c r="AT223" s="192" t="s">
        <v>143</v>
      </c>
      <c r="AU223" s="192" t="s">
        <v>86</v>
      </c>
      <c r="AV223" s="11" t="s">
        <v>24</v>
      </c>
      <c r="AW223" s="11" t="s">
        <v>39</v>
      </c>
      <c r="AX223" s="11" t="s">
        <v>76</v>
      </c>
      <c r="AY223" s="192" t="s">
        <v>130</v>
      </c>
    </row>
    <row r="224" spans="2:65" s="12" customFormat="1" ht="13.5">
      <c r="B224" s="198"/>
      <c r="D224" s="186" t="s">
        <v>143</v>
      </c>
      <c r="E224" s="199" t="s">
        <v>5</v>
      </c>
      <c r="F224" s="200" t="s">
        <v>182</v>
      </c>
      <c r="H224" s="201">
        <v>10.5</v>
      </c>
      <c r="I224" s="202"/>
      <c r="L224" s="198"/>
      <c r="M224" s="203"/>
      <c r="N224" s="204"/>
      <c r="O224" s="204"/>
      <c r="P224" s="204"/>
      <c r="Q224" s="204"/>
      <c r="R224" s="204"/>
      <c r="S224" s="204"/>
      <c r="T224" s="205"/>
      <c r="AT224" s="199" t="s">
        <v>143</v>
      </c>
      <c r="AU224" s="199" t="s">
        <v>86</v>
      </c>
      <c r="AV224" s="12" t="s">
        <v>86</v>
      </c>
      <c r="AW224" s="12" t="s">
        <v>39</v>
      </c>
      <c r="AX224" s="12" t="s">
        <v>76</v>
      </c>
      <c r="AY224" s="199" t="s">
        <v>130</v>
      </c>
    </row>
    <row r="225" spans="2:51" s="11" customFormat="1" ht="13.5">
      <c r="B225" s="191"/>
      <c r="D225" s="186" t="s">
        <v>143</v>
      </c>
      <c r="E225" s="192" t="s">
        <v>5</v>
      </c>
      <c r="F225" s="193" t="s">
        <v>184</v>
      </c>
      <c r="H225" s="192" t="s">
        <v>5</v>
      </c>
      <c r="I225" s="194"/>
      <c r="L225" s="191"/>
      <c r="M225" s="195"/>
      <c r="N225" s="196"/>
      <c r="O225" s="196"/>
      <c r="P225" s="196"/>
      <c r="Q225" s="196"/>
      <c r="R225" s="196"/>
      <c r="S225" s="196"/>
      <c r="T225" s="197"/>
      <c r="AT225" s="192" t="s">
        <v>143</v>
      </c>
      <c r="AU225" s="192" t="s">
        <v>86</v>
      </c>
      <c r="AV225" s="11" t="s">
        <v>24</v>
      </c>
      <c r="AW225" s="11" t="s">
        <v>39</v>
      </c>
      <c r="AX225" s="11" t="s">
        <v>76</v>
      </c>
      <c r="AY225" s="192" t="s">
        <v>130</v>
      </c>
    </row>
    <row r="226" spans="2:51" s="12" customFormat="1" ht="13.5">
      <c r="B226" s="198"/>
      <c r="D226" s="186" t="s">
        <v>143</v>
      </c>
      <c r="E226" s="199" t="s">
        <v>5</v>
      </c>
      <c r="F226" s="200" t="s">
        <v>185</v>
      </c>
      <c r="H226" s="201">
        <v>16.2</v>
      </c>
      <c r="I226" s="202"/>
      <c r="L226" s="198"/>
      <c r="M226" s="203"/>
      <c r="N226" s="204"/>
      <c r="O226" s="204"/>
      <c r="P226" s="204"/>
      <c r="Q226" s="204"/>
      <c r="R226" s="204"/>
      <c r="S226" s="204"/>
      <c r="T226" s="205"/>
      <c r="AT226" s="199" t="s">
        <v>143</v>
      </c>
      <c r="AU226" s="199" t="s">
        <v>86</v>
      </c>
      <c r="AV226" s="12" t="s">
        <v>86</v>
      </c>
      <c r="AW226" s="12" t="s">
        <v>39</v>
      </c>
      <c r="AX226" s="12" t="s">
        <v>76</v>
      </c>
      <c r="AY226" s="199" t="s">
        <v>130</v>
      </c>
    </row>
    <row r="227" spans="2:51" s="11" customFormat="1" ht="13.5">
      <c r="B227" s="191"/>
      <c r="D227" s="186" t="s">
        <v>143</v>
      </c>
      <c r="E227" s="192" t="s">
        <v>5</v>
      </c>
      <c r="F227" s="193" t="s">
        <v>187</v>
      </c>
      <c r="H227" s="192" t="s">
        <v>5</v>
      </c>
      <c r="I227" s="194"/>
      <c r="L227" s="191"/>
      <c r="M227" s="195"/>
      <c r="N227" s="196"/>
      <c r="O227" s="196"/>
      <c r="P227" s="196"/>
      <c r="Q227" s="196"/>
      <c r="R227" s="196"/>
      <c r="S227" s="196"/>
      <c r="T227" s="197"/>
      <c r="AT227" s="192" t="s">
        <v>143</v>
      </c>
      <c r="AU227" s="192" t="s">
        <v>86</v>
      </c>
      <c r="AV227" s="11" t="s">
        <v>24</v>
      </c>
      <c r="AW227" s="11" t="s">
        <v>39</v>
      </c>
      <c r="AX227" s="11" t="s">
        <v>76</v>
      </c>
      <c r="AY227" s="192" t="s">
        <v>130</v>
      </c>
    </row>
    <row r="228" spans="2:51" s="12" customFormat="1" ht="13.5">
      <c r="B228" s="198"/>
      <c r="D228" s="186" t="s">
        <v>143</v>
      </c>
      <c r="E228" s="199" t="s">
        <v>5</v>
      </c>
      <c r="F228" s="200" t="s">
        <v>188</v>
      </c>
      <c r="H228" s="201">
        <v>3.7130000000000001</v>
      </c>
      <c r="I228" s="202"/>
      <c r="L228" s="198"/>
      <c r="M228" s="203"/>
      <c r="N228" s="204"/>
      <c r="O228" s="204"/>
      <c r="P228" s="204"/>
      <c r="Q228" s="204"/>
      <c r="R228" s="204"/>
      <c r="S228" s="204"/>
      <c r="T228" s="205"/>
      <c r="AT228" s="199" t="s">
        <v>143</v>
      </c>
      <c r="AU228" s="199" t="s">
        <v>86</v>
      </c>
      <c r="AV228" s="12" t="s">
        <v>86</v>
      </c>
      <c r="AW228" s="12" t="s">
        <v>39</v>
      </c>
      <c r="AX228" s="12" t="s">
        <v>76</v>
      </c>
      <c r="AY228" s="199" t="s">
        <v>130</v>
      </c>
    </row>
    <row r="229" spans="2:51" s="11" customFormat="1" ht="13.5">
      <c r="B229" s="191"/>
      <c r="D229" s="186" t="s">
        <v>143</v>
      </c>
      <c r="E229" s="192" t="s">
        <v>5</v>
      </c>
      <c r="F229" s="193" t="s">
        <v>181</v>
      </c>
      <c r="H229" s="192" t="s">
        <v>5</v>
      </c>
      <c r="I229" s="194"/>
      <c r="L229" s="191"/>
      <c r="M229" s="195"/>
      <c r="N229" s="196"/>
      <c r="O229" s="196"/>
      <c r="P229" s="196"/>
      <c r="Q229" s="196"/>
      <c r="R229" s="196"/>
      <c r="S229" s="196"/>
      <c r="T229" s="197"/>
      <c r="AT229" s="192" t="s">
        <v>143</v>
      </c>
      <c r="AU229" s="192" t="s">
        <v>86</v>
      </c>
      <c r="AV229" s="11" t="s">
        <v>24</v>
      </c>
      <c r="AW229" s="11" t="s">
        <v>39</v>
      </c>
      <c r="AX229" s="11" t="s">
        <v>76</v>
      </c>
      <c r="AY229" s="192" t="s">
        <v>130</v>
      </c>
    </row>
    <row r="230" spans="2:51" s="12" customFormat="1" ht="13.5">
      <c r="B230" s="198"/>
      <c r="D230" s="186" t="s">
        <v>143</v>
      </c>
      <c r="E230" s="199" t="s">
        <v>5</v>
      </c>
      <c r="F230" s="200" t="s">
        <v>190</v>
      </c>
      <c r="H230" s="201">
        <v>3.9380000000000002</v>
      </c>
      <c r="I230" s="202"/>
      <c r="L230" s="198"/>
      <c r="M230" s="203"/>
      <c r="N230" s="204"/>
      <c r="O230" s="204"/>
      <c r="P230" s="204"/>
      <c r="Q230" s="204"/>
      <c r="R230" s="204"/>
      <c r="S230" s="204"/>
      <c r="T230" s="205"/>
      <c r="AT230" s="199" t="s">
        <v>143</v>
      </c>
      <c r="AU230" s="199" t="s">
        <v>86</v>
      </c>
      <c r="AV230" s="12" t="s">
        <v>86</v>
      </c>
      <c r="AW230" s="12" t="s">
        <v>39</v>
      </c>
      <c r="AX230" s="12" t="s">
        <v>76</v>
      </c>
      <c r="AY230" s="199" t="s">
        <v>130</v>
      </c>
    </row>
    <row r="231" spans="2:51" s="11" customFormat="1" ht="13.5">
      <c r="B231" s="191"/>
      <c r="D231" s="186" t="s">
        <v>143</v>
      </c>
      <c r="E231" s="192" t="s">
        <v>5</v>
      </c>
      <c r="F231" s="193" t="s">
        <v>181</v>
      </c>
      <c r="H231" s="192" t="s">
        <v>5</v>
      </c>
      <c r="I231" s="194"/>
      <c r="L231" s="191"/>
      <c r="M231" s="195"/>
      <c r="N231" s="196"/>
      <c r="O231" s="196"/>
      <c r="P231" s="196"/>
      <c r="Q231" s="196"/>
      <c r="R231" s="196"/>
      <c r="S231" s="196"/>
      <c r="T231" s="197"/>
      <c r="AT231" s="192" t="s">
        <v>143</v>
      </c>
      <c r="AU231" s="192" t="s">
        <v>86</v>
      </c>
      <c r="AV231" s="11" t="s">
        <v>24</v>
      </c>
      <c r="AW231" s="11" t="s">
        <v>39</v>
      </c>
      <c r="AX231" s="11" t="s">
        <v>76</v>
      </c>
      <c r="AY231" s="192" t="s">
        <v>130</v>
      </c>
    </row>
    <row r="232" spans="2:51" s="12" customFormat="1" ht="13.5">
      <c r="B232" s="198"/>
      <c r="D232" s="186" t="s">
        <v>143</v>
      </c>
      <c r="E232" s="199" t="s">
        <v>5</v>
      </c>
      <c r="F232" s="200" t="s">
        <v>193</v>
      </c>
      <c r="H232" s="201">
        <v>4.05</v>
      </c>
      <c r="I232" s="202"/>
      <c r="L232" s="198"/>
      <c r="M232" s="203"/>
      <c r="N232" s="204"/>
      <c r="O232" s="204"/>
      <c r="P232" s="204"/>
      <c r="Q232" s="204"/>
      <c r="R232" s="204"/>
      <c r="S232" s="204"/>
      <c r="T232" s="205"/>
      <c r="AT232" s="199" t="s">
        <v>143</v>
      </c>
      <c r="AU232" s="199" t="s">
        <v>86</v>
      </c>
      <c r="AV232" s="12" t="s">
        <v>86</v>
      </c>
      <c r="AW232" s="12" t="s">
        <v>39</v>
      </c>
      <c r="AX232" s="12" t="s">
        <v>76</v>
      </c>
      <c r="AY232" s="199" t="s">
        <v>130</v>
      </c>
    </row>
    <row r="233" spans="2:51" s="11" customFormat="1" ht="13.5">
      <c r="B233" s="191"/>
      <c r="D233" s="186" t="s">
        <v>143</v>
      </c>
      <c r="E233" s="192" t="s">
        <v>5</v>
      </c>
      <c r="F233" s="193" t="s">
        <v>187</v>
      </c>
      <c r="H233" s="192" t="s">
        <v>5</v>
      </c>
      <c r="I233" s="194"/>
      <c r="L233" s="191"/>
      <c r="M233" s="195"/>
      <c r="N233" s="196"/>
      <c r="O233" s="196"/>
      <c r="P233" s="196"/>
      <c r="Q233" s="196"/>
      <c r="R233" s="196"/>
      <c r="S233" s="196"/>
      <c r="T233" s="197"/>
      <c r="AT233" s="192" t="s">
        <v>143</v>
      </c>
      <c r="AU233" s="192" t="s">
        <v>86</v>
      </c>
      <c r="AV233" s="11" t="s">
        <v>24</v>
      </c>
      <c r="AW233" s="11" t="s">
        <v>39</v>
      </c>
      <c r="AX233" s="11" t="s">
        <v>76</v>
      </c>
      <c r="AY233" s="192" t="s">
        <v>130</v>
      </c>
    </row>
    <row r="234" spans="2:51" s="12" customFormat="1" ht="13.5">
      <c r="B234" s="198"/>
      <c r="D234" s="186" t="s">
        <v>143</v>
      </c>
      <c r="E234" s="199" t="s">
        <v>5</v>
      </c>
      <c r="F234" s="200" t="s">
        <v>193</v>
      </c>
      <c r="H234" s="201">
        <v>4.05</v>
      </c>
      <c r="I234" s="202"/>
      <c r="L234" s="198"/>
      <c r="M234" s="203"/>
      <c r="N234" s="204"/>
      <c r="O234" s="204"/>
      <c r="P234" s="204"/>
      <c r="Q234" s="204"/>
      <c r="R234" s="204"/>
      <c r="S234" s="204"/>
      <c r="T234" s="205"/>
      <c r="AT234" s="199" t="s">
        <v>143</v>
      </c>
      <c r="AU234" s="199" t="s">
        <v>86</v>
      </c>
      <c r="AV234" s="12" t="s">
        <v>86</v>
      </c>
      <c r="AW234" s="12" t="s">
        <v>39</v>
      </c>
      <c r="AX234" s="12" t="s">
        <v>76</v>
      </c>
      <c r="AY234" s="199" t="s">
        <v>130</v>
      </c>
    </row>
    <row r="235" spans="2:51" s="11" customFormat="1" ht="13.5">
      <c r="B235" s="191"/>
      <c r="D235" s="186" t="s">
        <v>143</v>
      </c>
      <c r="E235" s="192" t="s">
        <v>5</v>
      </c>
      <c r="F235" s="193" t="s">
        <v>194</v>
      </c>
      <c r="H235" s="192" t="s">
        <v>5</v>
      </c>
      <c r="I235" s="194"/>
      <c r="L235" s="191"/>
      <c r="M235" s="195"/>
      <c r="N235" s="196"/>
      <c r="O235" s="196"/>
      <c r="P235" s="196"/>
      <c r="Q235" s="196"/>
      <c r="R235" s="196"/>
      <c r="S235" s="196"/>
      <c r="T235" s="197"/>
      <c r="AT235" s="192" t="s">
        <v>143</v>
      </c>
      <c r="AU235" s="192" t="s">
        <v>86</v>
      </c>
      <c r="AV235" s="11" t="s">
        <v>24</v>
      </c>
      <c r="AW235" s="11" t="s">
        <v>39</v>
      </c>
      <c r="AX235" s="11" t="s">
        <v>76</v>
      </c>
      <c r="AY235" s="192" t="s">
        <v>130</v>
      </c>
    </row>
    <row r="236" spans="2:51" s="12" customFormat="1" ht="13.5">
      <c r="B236" s="198"/>
      <c r="D236" s="186" t="s">
        <v>143</v>
      </c>
      <c r="E236" s="199" t="s">
        <v>5</v>
      </c>
      <c r="F236" s="200" t="s">
        <v>193</v>
      </c>
      <c r="H236" s="201">
        <v>4.05</v>
      </c>
      <c r="I236" s="202"/>
      <c r="L236" s="198"/>
      <c r="M236" s="203"/>
      <c r="N236" s="204"/>
      <c r="O236" s="204"/>
      <c r="P236" s="204"/>
      <c r="Q236" s="204"/>
      <c r="R236" s="204"/>
      <c r="S236" s="204"/>
      <c r="T236" s="205"/>
      <c r="AT236" s="199" t="s">
        <v>143</v>
      </c>
      <c r="AU236" s="199" t="s">
        <v>86</v>
      </c>
      <c r="AV236" s="12" t="s">
        <v>86</v>
      </c>
      <c r="AW236" s="12" t="s">
        <v>39</v>
      </c>
      <c r="AX236" s="12" t="s">
        <v>76</v>
      </c>
      <c r="AY236" s="199" t="s">
        <v>130</v>
      </c>
    </row>
    <row r="237" spans="2:51" s="11" customFormat="1" ht="13.5">
      <c r="B237" s="191"/>
      <c r="D237" s="186" t="s">
        <v>143</v>
      </c>
      <c r="E237" s="192" t="s">
        <v>5</v>
      </c>
      <c r="F237" s="193" t="s">
        <v>195</v>
      </c>
      <c r="H237" s="192" t="s">
        <v>5</v>
      </c>
      <c r="I237" s="194"/>
      <c r="L237" s="191"/>
      <c r="M237" s="195"/>
      <c r="N237" s="196"/>
      <c r="O237" s="196"/>
      <c r="P237" s="196"/>
      <c r="Q237" s="196"/>
      <c r="R237" s="196"/>
      <c r="S237" s="196"/>
      <c r="T237" s="197"/>
      <c r="AT237" s="192" t="s">
        <v>143</v>
      </c>
      <c r="AU237" s="192" t="s">
        <v>86</v>
      </c>
      <c r="AV237" s="11" t="s">
        <v>24</v>
      </c>
      <c r="AW237" s="11" t="s">
        <v>39</v>
      </c>
      <c r="AX237" s="11" t="s">
        <v>76</v>
      </c>
      <c r="AY237" s="192" t="s">
        <v>130</v>
      </c>
    </row>
    <row r="238" spans="2:51" s="12" customFormat="1" ht="13.5">
      <c r="B238" s="198"/>
      <c r="D238" s="186" t="s">
        <v>143</v>
      </c>
      <c r="E238" s="199" t="s">
        <v>5</v>
      </c>
      <c r="F238" s="200" t="s">
        <v>196</v>
      </c>
      <c r="H238" s="201">
        <v>8.1</v>
      </c>
      <c r="I238" s="202"/>
      <c r="L238" s="198"/>
      <c r="M238" s="203"/>
      <c r="N238" s="204"/>
      <c r="O238" s="204"/>
      <c r="P238" s="204"/>
      <c r="Q238" s="204"/>
      <c r="R238" s="204"/>
      <c r="S238" s="204"/>
      <c r="T238" s="205"/>
      <c r="AT238" s="199" t="s">
        <v>143</v>
      </c>
      <c r="AU238" s="199" t="s">
        <v>86</v>
      </c>
      <c r="AV238" s="12" t="s">
        <v>86</v>
      </c>
      <c r="AW238" s="12" t="s">
        <v>39</v>
      </c>
      <c r="AX238" s="12" t="s">
        <v>76</v>
      </c>
      <c r="AY238" s="199" t="s">
        <v>130</v>
      </c>
    </row>
    <row r="239" spans="2:51" s="11" customFormat="1" ht="13.5">
      <c r="B239" s="191"/>
      <c r="D239" s="186" t="s">
        <v>143</v>
      </c>
      <c r="E239" s="192" t="s">
        <v>5</v>
      </c>
      <c r="F239" s="193" t="s">
        <v>181</v>
      </c>
      <c r="H239" s="192" t="s">
        <v>5</v>
      </c>
      <c r="I239" s="194"/>
      <c r="L239" s="191"/>
      <c r="M239" s="195"/>
      <c r="N239" s="196"/>
      <c r="O239" s="196"/>
      <c r="P239" s="196"/>
      <c r="Q239" s="196"/>
      <c r="R239" s="196"/>
      <c r="S239" s="196"/>
      <c r="T239" s="197"/>
      <c r="AT239" s="192" t="s">
        <v>143</v>
      </c>
      <c r="AU239" s="192" t="s">
        <v>86</v>
      </c>
      <c r="AV239" s="11" t="s">
        <v>24</v>
      </c>
      <c r="AW239" s="11" t="s">
        <v>39</v>
      </c>
      <c r="AX239" s="11" t="s">
        <v>76</v>
      </c>
      <c r="AY239" s="192" t="s">
        <v>130</v>
      </c>
    </row>
    <row r="240" spans="2:51" s="12" customFormat="1" ht="13.5">
      <c r="B240" s="198"/>
      <c r="D240" s="186" t="s">
        <v>143</v>
      </c>
      <c r="E240" s="199" t="s">
        <v>5</v>
      </c>
      <c r="F240" s="200" t="s">
        <v>198</v>
      </c>
      <c r="H240" s="201">
        <v>4.7249999999999996</v>
      </c>
      <c r="I240" s="202"/>
      <c r="L240" s="198"/>
      <c r="M240" s="203"/>
      <c r="N240" s="204"/>
      <c r="O240" s="204"/>
      <c r="P240" s="204"/>
      <c r="Q240" s="204"/>
      <c r="R240" s="204"/>
      <c r="S240" s="204"/>
      <c r="T240" s="205"/>
      <c r="AT240" s="199" t="s">
        <v>143</v>
      </c>
      <c r="AU240" s="199" t="s">
        <v>86</v>
      </c>
      <c r="AV240" s="12" t="s">
        <v>86</v>
      </c>
      <c r="AW240" s="12" t="s">
        <v>39</v>
      </c>
      <c r="AX240" s="12" t="s">
        <v>76</v>
      </c>
      <c r="AY240" s="199" t="s">
        <v>130</v>
      </c>
    </row>
    <row r="241" spans="2:65" s="12" customFormat="1" ht="13.5">
      <c r="B241" s="198"/>
      <c r="D241" s="186" t="s">
        <v>143</v>
      </c>
      <c r="E241" s="199" t="s">
        <v>5</v>
      </c>
      <c r="F241" s="200" t="s">
        <v>199</v>
      </c>
      <c r="H241" s="201">
        <v>11.4</v>
      </c>
      <c r="I241" s="202"/>
      <c r="L241" s="198"/>
      <c r="M241" s="203"/>
      <c r="N241" s="204"/>
      <c r="O241" s="204"/>
      <c r="P241" s="204"/>
      <c r="Q241" s="204"/>
      <c r="R241" s="204"/>
      <c r="S241" s="204"/>
      <c r="T241" s="205"/>
      <c r="AT241" s="199" t="s">
        <v>143</v>
      </c>
      <c r="AU241" s="199" t="s">
        <v>86</v>
      </c>
      <c r="AV241" s="12" t="s">
        <v>86</v>
      </c>
      <c r="AW241" s="12" t="s">
        <v>39</v>
      </c>
      <c r="AX241" s="12" t="s">
        <v>76</v>
      </c>
      <c r="AY241" s="199" t="s">
        <v>130</v>
      </c>
    </row>
    <row r="242" spans="2:65" s="11" customFormat="1" ht="13.5">
      <c r="B242" s="191"/>
      <c r="D242" s="186" t="s">
        <v>143</v>
      </c>
      <c r="E242" s="192" t="s">
        <v>5</v>
      </c>
      <c r="F242" s="193" t="s">
        <v>194</v>
      </c>
      <c r="H242" s="192" t="s">
        <v>5</v>
      </c>
      <c r="I242" s="194"/>
      <c r="L242" s="191"/>
      <c r="M242" s="195"/>
      <c r="N242" s="196"/>
      <c r="O242" s="196"/>
      <c r="P242" s="196"/>
      <c r="Q242" s="196"/>
      <c r="R242" s="196"/>
      <c r="S242" s="196"/>
      <c r="T242" s="197"/>
      <c r="AT242" s="192" t="s">
        <v>143</v>
      </c>
      <c r="AU242" s="192" t="s">
        <v>86</v>
      </c>
      <c r="AV242" s="11" t="s">
        <v>24</v>
      </c>
      <c r="AW242" s="11" t="s">
        <v>39</v>
      </c>
      <c r="AX242" s="11" t="s">
        <v>76</v>
      </c>
      <c r="AY242" s="192" t="s">
        <v>130</v>
      </c>
    </row>
    <row r="243" spans="2:65" s="12" customFormat="1" ht="13.5">
      <c r="B243" s="198"/>
      <c r="D243" s="186" t="s">
        <v>143</v>
      </c>
      <c r="E243" s="199" t="s">
        <v>5</v>
      </c>
      <c r="F243" s="200" t="s">
        <v>193</v>
      </c>
      <c r="H243" s="201">
        <v>4.05</v>
      </c>
      <c r="I243" s="202"/>
      <c r="L243" s="198"/>
      <c r="M243" s="203"/>
      <c r="N243" s="204"/>
      <c r="O243" s="204"/>
      <c r="P243" s="204"/>
      <c r="Q243" s="204"/>
      <c r="R243" s="204"/>
      <c r="S243" s="204"/>
      <c r="T243" s="205"/>
      <c r="AT243" s="199" t="s">
        <v>143</v>
      </c>
      <c r="AU243" s="199" t="s">
        <v>86</v>
      </c>
      <c r="AV243" s="12" t="s">
        <v>86</v>
      </c>
      <c r="AW243" s="12" t="s">
        <v>39</v>
      </c>
      <c r="AX243" s="12" t="s">
        <v>76</v>
      </c>
      <c r="AY243" s="199" t="s">
        <v>130</v>
      </c>
    </row>
    <row r="244" spans="2:65" s="11" customFormat="1" ht="13.5">
      <c r="B244" s="191"/>
      <c r="D244" s="186" t="s">
        <v>143</v>
      </c>
      <c r="E244" s="192" t="s">
        <v>5</v>
      </c>
      <c r="F244" s="193" t="s">
        <v>195</v>
      </c>
      <c r="H244" s="192" t="s">
        <v>5</v>
      </c>
      <c r="I244" s="194"/>
      <c r="L244" s="191"/>
      <c r="M244" s="195"/>
      <c r="N244" s="196"/>
      <c r="O244" s="196"/>
      <c r="P244" s="196"/>
      <c r="Q244" s="196"/>
      <c r="R244" s="196"/>
      <c r="S244" s="196"/>
      <c r="T244" s="197"/>
      <c r="AT244" s="192" t="s">
        <v>143</v>
      </c>
      <c r="AU244" s="192" t="s">
        <v>86</v>
      </c>
      <c r="AV244" s="11" t="s">
        <v>24</v>
      </c>
      <c r="AW244" s="11" t="s">
        <v>39</v>
      </c>
      <c r="AX244" s="11" t="s">
        <v>76</v>
      </c>
      <c r="AY244" s="192" t="s">
        <v>130</v>
      </c>
    </row>
    <row r="245" spans="2:65" s="12" customFormat="1" ht="13.5">
      <c r="B245" s="198"/>
      <c r="D245" s="186" t="s">
        <v>143</v>
      </c>
      <c r="E245" s="199" t="s">
        <v>5</v>
      </c>
      <c r="F245" s="200" t="s">
        <v>196</v>
      </c>
      <c r="H245" s="201">
        <v>8.1</v>
      </c>
      <c r="I245" s="202"/>
      <c r="L245" s="198"/>
      <c r="M245" s="203"/>
      <c r="N245" s="204"/>
      <c r="O245" s="204"/>
      <c r="P245" s="204"/>
      <c r="Q245" s="204"/>
      <c r="R245" s="204"/>
      <c r="S245" s="204"/>
      <c r="T245" s="205"/>
      <c r="AT245" s="199" t="s">
        <v>143</v>
      </c>
      <c r="AU245" s="199" t="s">
        <v>86</v>
      </c>
      <c r="AV245" s="12" t="s">
        <v>86</v>
      </c>
      <c r="AW245" s="12" t="s">
        <v>39</v>
      </c>
      <c r="AX245" s="12" t="s">
        <v>76</v>
      </c>
      <c r="AY245" s="199" t="s">
        <v>130</v>
      </c>
    </row>
    <row r="246" spans="2:65" s="14" customFormat="1" ht="13.5">
      <c r="B246" s="214"/>
      <c r="D246" s="186" t="s">
        <v>143</v>
      </c>
      <c r="E246" s="215" t="s">
        <v>5</v>
      </c>
      <c r="F246" s="216" t="s">
        <v>203</v>
      </c>
      <c r="H246" s="217">
        <v>82.876000000000005</v>
      </c>
      <c r="I246" s="218"/>
      <c r="L246" s="214"/>
      <c r="M246" s="219"/>
      <c r="N246" s="220"/>
      <c r="O246" s="220"/>
      <c r="P246" s="220"/>
      <c r="Q246" s="220"/>
      <c r="R246" s="220"/>
      <c r="S246" s="220"/>
      <c r="T246" s="221"/>
      <c r="AT246" s="215" t="s">
        <v>143</v>
      </c>
      <c r="AU246" s="215" t="s">
        <v>86</v>
      </c>
      <c r="AV246" s="14" t="s">
        <v>137</v>
      </c>
      <c r="AW246" s="14" t="s">
        <v>39</v>
      </c>
      <c r="AX246" s="14" t="s">
        <v>24</v>
      </c>
      <c r="AY246" s="215" t="s">
        <v>130</v>
      </c>
    </row>
    <row r="247" spans="2:65" s="1" customFormat="1" ht="16.5" customHeight="1">
      <c r="B247" s="173"/>
      <c r="C247" s="174" t="s">
        <v>11</v>
      </c>
      <c r="D247" s="174" t="s">
        <v>132</v>
      </c>
      <c r="E247" s="175" t="s">
        <v>278</v>
      </c>
      <c r="F247" s="176" t="s">
        <v>279</v>
      </c>
      <c r="G247" s="177" t="s">
        <v>162</v>
      </c>
      <c r="H247" s="178">
        <v>82.876000000000005</v>
      </c>
      <c r="I247" s="179"/>
      <c r="J247" s="180">
        <f>ROUND(I247*H247,2)</f>
        <v>0</v>
      </c>
      <c r="K247" s="176" t="s">
        <v>136</v>
      </c>
      <c r="L247" s="41"/>
      <c r="M247" s="181" t="s">
        <v>5</v>
      </c>
      <c r="N247" s="182" t="s">
        <v>47</v>
      </c>
      <c r="O247" s="42"/>
      <c r="P247" s="183">
        <f>O247*H247</f>
        <v>0</v>
      </c>
      <c r="Q247" s="183">
        <v>0</v>
      </c>
      <c r="R247" s="183">
        <f>Q247*H247</f>
        <v>0</v>
      </c>
      <c r="S247" s="183">
        <v>0</v>
      </c>
      <c r="T247" s="184">
        <f>S247*H247</f>
        <v>0</v>
      </c>
      <c r="AR247" s="24" t="s">
        <v>137</v>
      </c>
      <c r="AT247" s="24" t="s">
        <v>132</v>
      </c>
      <c r="AU247" s="24" t="s">
        <v>86</v>
      </c>
      <c r="AY247" s="24" t="s">
        <v>130</v>
      </c>
      <c r="BE247" s="185">
        <f>IF(N247="základní",J247,0)</f>
        <v>0</v>
      </c>
      <c r="BF247" s="185">
        <f>IF(N247="snížená",J247,0)</f>
        <v>0</v>
      </c>
      <c r="BG247" s="185">
        <f>IF(N247="zákl. přenesená",J247,0)</f>
        <v>0</v>
      </c>
      <c r="BH247" s="185">
        <f>IF(N247="sníž. přenesená",J247,0)</f>
        <v>0</v>
      </c>
      <c r="BI247" s="185">
        <f>IF(N247="nulová",J247,0)</f>
        <v>0</v>
      </c>
      <c r="BJ247" s="24" t="s">
        <v>24</v>
      </c>
      <c r="BK247" s="185">
        <f>ROUND(I247*H247,2)</f>
        <v>0</v>
      </c>
      <c r="BL247" s="24" t="s">
        <v>137</v>
      </c>
      <c r="BM247" s="24" t="s">
        <v>280</v>
      </c>
    </row>
    <row r="248" spans="2:65" s="1" customFormat="1" ht="27">
      <c r="B248" s="41"/>
      <c r="D248" s="186" t="s">
        <v>139</v>
      </c>
      <c r="F248" s="187" t="s">
        <v>281</v>
      </c>
      <c r="I248" s="188"/>
      <c r="L248" s="41"/>
      <c r="M248" s="189"/>
      <c r="N248" s="42"/>
      <c r="O248" s="42"/>
      <c r="P248" s="42"/>
      <c r="Q248" s="42"/>
      <c r="R248" s="42"/>
      <c r="S248" s="42"/>
      <c r="T248" s="70"/>
      <c r="AT248" s="24" t="s">
        <v>139</v>
      </c>
      <c r="AU248" s="24" t="s">
        <v>86</v>
      </c>
    </row>
    <row r="249" spans="2:65" s="1" customFormat="1" ht="16.5" customHeight="1">
      <c r="B249" s="173"/>
      <c r="C249" s="174" t="s">
        <v>282</v>
      </c>
      <c r="D249" s="174" t="s">
        <v>132</v>
      </c>
      <c r="E249" s="175" t="s">
        <v>283</v>
      </c>
      <c r="F249" s="176" t="s">
        <v>284</v>
      </c>
      <c r="G249" s="177" t="s">
        <v>162</v>
      </c>
      <c r="H249" s="178">
        <v>184.08500000000001</v>
      </c>
      <c r="I249" s="179"/>
      <c r="J249" s="180">
        <f>ROUND(I249*H249,2)</f>
        <v>0</v>
      </c>
      <c r="K249" s="176" t="s">
        <v>136</v>
      </c>
      <c r="L249" s="41"/>
      <c r="M249" s="181" t="s">
        <v>5</v>
      </c>
      <c r="N249" s="182" t="s">
        <v>47</v>
      </c>
      <c r="O249" s="42"/>
      <c r="P249" s="183">
        <f>O249*H249</f>
        <v>0</v>
      </c>
      <c r="Q249" s="183">
        <v>0</v>
      </c>
      <c r="R249" s="183">
        <f>Q249*H249</f>
        <v>0</v>
      </c>
      <c r="S249" s="183">
        <v>0</v>
      </c>
      <c r="T249" s="184">
        <f>S249*H249</f>
        <v>0</v>
      </c>
      <c r="AR249" s="24" t="s">
        <v>137</v>
      </c>
      <c r="AT249" s="24" t="s">
        <v>132</v>
      </c>
      <c r="AU249" s="24" t="s">
        <v>86</v>
      </c>
      <c r="AY249" s="24" t="s">
        <v>130</v>
      </c>
      <c r="BE249" s="185">
        <f>IF(N249="základní",J249,0)</f>
        <v>0</v>
      </c>
      <c r="BF249" s="185">
        <f>IF(N249="snížená",J249,0)</f>
        <v>0</v>
      </c>
      <c r="BG249" s="185">
        <f>IF(N249="zákl. přenesená",J249,0)</f>
        <v>0</v>
      </c>
      <c r="BH249" s="185">
        <f>IF(N249="sníž. přenesená",J249,0)</f>
        <v>0</v>
      </c>
      <c r="BI249" s="185">
        <f>IF(N249="nulová",J249,0)</f>
        <v>0</v>
      </c>
      <c r="BJ249" s="24" t="s">
        <v>24</v>
      </c>
      <c r="BK249" s="185">
        <f>ROUND(I249*H249,2)</f>
        <v>0</v>
      </c>
      <c r="BL249" s="24" t="s">
        <v>137</v>
      </c>
      <c r="BM249" s="24" t="s">
        <v>285</v>
      </c>
    </row>
    <row r="250" spans="2:65" s="1" customFormat="1" ht="40.5">
      <c r="B250" s="41"/>
      <c r="D250" s="186" t="s">
        <v>139</v>
      </c>
      <c r="F250" s="187" t="s">
        <v>286</v>
      </c>
      <c r="I250" s="188"/>
      <c r="L250" s="41"/>
      <c r="M250" s="189"/>
      <c r="N250" s="42"/>
      <c r="O250" s="42"/>
      <c r="P250" s="42"/>
      <c r="Q250" s="42"/>
      <c r="R250" s="42"/>
      <c r="S250" s="42"/>
      <c r="T250" s="70"/>
      <c r="AT250" s="24" t="s">
        <v>139</v>
      </c>
      <c r="AU250" s="24" t="s">
        <v>86</v>
      </c>
    </row>
    <row r="251" spans="2:65" s="1" customFormat="1" ht="94.5">
      <c r="B251" s="41"/>
      <c r="D251" s="186" t="s">
        <v>141</v>
      </c>
      <c r="F251" s="190" t="s">
        <v>287</v>
      </c>
      <c r="I251" s="188"/>
      <c r="L251" s="41"/>
      <c r="M251" s="189"/>
      <c r="N251" s="42"/>
      <c r="O251" s="42"/>
      <c r="P251" s="42"/>
      <c r="Q251" s="42"/>
      <c r="R251" s="42"/>
      <c r="S251" s="42"/>
      <c r="T251" s="70"/>
      <c r="AT251" s="24" t="s">
        <v>141</v>
      </c>
      <c r="AU251" s="24" t="s">
        <v>86</v>
      </c>
    </row>
    <row r="252" spans="2:65" s="12" customFormat="1" ht="13.5">
      <c r="B252" s="198"/>
      <c r="D252" s="186" t="s">
        <v>143</v>
      </c>
      <c r="E252" s="199" t="s">
        <v>5</v>
      </c>
      <c r="F252" s="200" t="s">
        <v>288</v>
      </c>
      <c r="H252" s="201">
        <v>62.33</v>
      </c>
      <c r="I252" s="202"/>
      <c r="L252" s="198"/>
      <c r="M252" s="203"/>
      <c r="N252" s="204"/>
      <c r="O252" s="204"/>
      <c r="P252" s="204"/>
      <c r="Q252" s="204"/>
      <c r="R252" s="204"/>
      <c r="S252" s="204"/>
      <c r="T252" s="205"/>
      <c r="AT252" s="199" t="s">
        <v>143</v>
      </c>
      <c r="AU252" s="199" t="s">
        <v>86</v>
      </c>
      <c r="AV252" s="12" t="s">
        <v>86</v>
      </c>
      <c r="AW252" s="12" t="s">
        <v>39</v>
      </c>
      <c r="AX252" s="12" t="s">
        <v>76</v>
      </c>
      <c r="AY252" s="199" t="s">
        <v>130</v>
      </c>
    </row>
    <row r="253" spans="2:65" s="12" customFormat="1" ht="13.5">
      <c r="B253" s="198"/>
      <c r="D253" s="186" t="s">
        <v>143</v>
      </c>
      <c r="E253" s="199" t="s">
        <v>5</v>
      </c>
      <c r="F253" s="200" t="s">
        <v>289</v>
      </c>
      <c r="H253" s="201">
        <v>121.755</v>
      </c>
      <c r="I253" s="202"/>
      <c r="L253" s="198"/>
      <c r="M253" s="203"/>
      <c r="N253" s="204"/>
      <c r="O253" s="204"/>
      <c r="P253" s="204"/>
      <c r="Q253" s="204"/>
      <c r="R253" s="204"/>
      <c r="S253" s="204"/>
      <c r="T253" s="205"/>
      <c r="AT253" s="199" t="s">
        <v>143</v>
      </c>
      <c r="AU253" s="199" t="s">
        <v>86</v>
      </c>
      <c r="AV253" s="12" t="s">
        <v>86</v>
      </c>
      <c r="AW253" s="12" t="s">
        <v>39</v>
      </c>
      <c r="AX253" s="12" t="s">
        <v>76</v>
      </c>
      <c r="AY253" s="199" t="s">
        <v>130</v>
      </c>
    </row>
    <row r="254" spans="2:65" s="14" customFormat="1" ht="13.5">
      <c r="B254" s="214"/>
      <c r="D254" s="186" t="s">
        <v>143</v>
      </c>
      <c r="E254" s="215" t="s">
        <v>5</v>
      </c>
      <c r="F254" s="216" t="s">
        <v>203</v>
      </c>
      <c r="H254" s="217">
        <v>184.08500000000001</v>
      </c>
      <c r="I254" s="218"/>
      <c r="L254" s="214"/>
      <c r="M254" s="219"/>
      <c r="N254" s="220"/>
      <c r="O254" s="220"/>
      <c r="P254" s="220"/>
      <c r="Q254" s="220"/>
      <c r="R254" s="220"/>
      <c r="S254" s="220"/>
      <c r="T254" s="221"/>
      <c r="AT254" s="215" t="s">
        <v>143</v>
      </c>
      <c r="AU254" s="215" t="s">
        <v>86</v>
      </c>
      <c r="AV254" s="14" t="s">
        <v>137</v>
      </c>
      <c r="AW254" s="14" t="s">
        <v>39</v>
      </c>
      <c r="AX254" s="14" t="s">
        <v>24</v>
      </c>
      <c r="AY254" s="215" t="s">
        <v>130</v>
      </c>
    </row>
    <row r="255" spans="2:65" s="1" customFormat="1" ht="16.5" customHeight="1">
      <c r="B255" s="173"/>
      <c r="C255" s="174" t="s">
        <v>290</v>
      </c>
      <c r="D255" s="174" t="s">
        <v>132</v>
      </c>
      <c r="E255" s="175" t="s">
        <v>291</v>
      </c>
      <c r="F255" s="176" t="s">
        <v>292</v>
      </c>
      <c r="G255" s="177" t="s">
        <v>162</v>
      </c>
      <c r="H255" s="178">
        <v>123.1</v>
      </c>
      <c r="I255" s="179"/>
      <c r="J255" s="180">
        <f>ROUND(I255*H255,2)</f>
        <v>0</v>
      </c>
      <c r="K255" s="176" t="s">
        <v>136</v>
      </c>
      <c r="L255" s="41"/>
      <c r="M255" s="181" t="s">
        <v>5</v>
      </c>
      <c r="N255" s="182" t="s">
        <v>47</v>
      </c>
      <c r="O255" s="42"/>
      <c r="P255" s="183">
        <f>O255*H255</f>
        <v>0</v>
      </c>
      <c r="Q255" s="183">
        <v>0</v>
      </c>
      <c r="R255" s="183">
        <f>Q255*H255</f>
        <v>0</v>
      </c>
      <c r="S255" s="183">
        <v>0</v>
      </c>
      <c r="T255" s="184">
        <f>S255*H255</f>
        <v>0</v>
      </c>
      <c r="AR255" s="24" t="s">
        <v>137</v>
      </c>
      <c r="AT255" s="24" t="s">
        <v>132</v>
      </c>
      <c r="AU255" s="24" t="s">
        <v>86</v>
      </c>
      <c r="AY255" s="24" t="s">
        <v>130</v>
      </c>
      <c r="BE255" s="185">
        <f>IF(N255="základní",J255,0)</f>
        <v>0</v>
      </c>
      <c r="BF255" s="185">
        <f>IF(N255="snížená",J255,0)</f>
        <v>0</v>
      </c>
      <c r="BG255" s="185">
        <f>IF(N255="zákl. přenesená",J255,0)</f>
        <v>0</v>
      </c>
      <c r="BH255" s="185">
        <f>IF(N255="sníž. přenesená",J255,0)</f>
        <v>0</v>
      </c>
      <c r="BI255" s="185">
        <f>IF(N255="nulová",J255,0)</f>
        <v>0</v>
      </c>
      <c r="BJ255" s="24" t="s">
        <v>24</v>
      </c>
      <c r="BK255" s="185">
        <f>ROUND(I255*H255,2)</f>
        <v>0</v>
      </c>
      <c r="BL255" s="24" t="s">
        <v>137</v>
      </c>
      <c r="BM255" s="24" t="s">
        <v>293</v>
      </c>
    </row>
    <row r="256" spans="2:65" s="1" customFormat="1" ht="40.5">
      <c r="B256" s="41"/>
      <c r="D256" s="186" t="s">
        <v>139</v>
      </c>
      <c r="F256" s="187" t="s">
        <v>294</v>
      </c>
      <c r="I256" s="188"/>
      <c r="L256" s="41"/>
      <c r="M256" s="189"/>
      <c r="N256" s="42"/>
      <c r="O256" s="42"/>
      <c r="P256" s="42"/>
      <c r="Q256" s="42"/>
      <c r="R256" s="42"/>
      <c r="S256" s="42"/>
      <c r="T256" s="70"/>
      <c r="AT256" s="24" t="s">
        <v>139</v>
      </c>
      <c r="AU256" s="24" t="s">
        <v>86</v>
      </c>
    </row>
    <row r="257" spans="2:65" s="1" customFormat="1" ht="189">
      <c r="B257" s="41"/>
      <c r="D257" s="186" t="s">
        <v>141</v>
      </c>
      <c r="F257" s="190" t="s">
        <v>295</v>
      </c>
      <c r="I257" s="188"/>
      <c r="L257" s="41"/>
      <c r="M257" s="189"/>
      <c r="N257" s="42"/>
      <c r="O257" s="42"/>
      <c r="P257" s="42"/>
      <c r="Q257" s="42"/>
      <c r="R257" s="42"/>
      <c r="S257" s="42"/>
      <c r="T257" s="70"/>
      <c r="AT257" s="24" t="s">
        <v>141</v>
      </c>
      <c r="AU257" s="24" t="s">
        <v>86</v>
      </c>
    </row>
    <row r="258" spans="2:65" s="11" customFormat="1" ht="13.5">
      <c r="B258" s="191"/>
      <c r="D258" s="186" t="s">
        <v>143</v>
      </c>
      <c r="E258" s="192" t="s">
        <v>5</v>
      </c>
      <c r="F258" s="193" t="s">
        <v>296</v>
      </c>
      <c r="H258" s="192" t="s">
        <v>5</v>
      </c>
      <c r="I258" s="194"/>
      <c r="L258" s="191"/>
      <c r="M258" s="195"/>
      <c r="N258" s="196"/>
      <c r="O258" s="196"/>
      <c r="P258" s="196"/>
      <c r="Q258" s="196"/>
      <c r="R258" s="196"/>
      <c r="S258" s="196"/>
      <c r="T258" s="197"/>
      <c r="AT258" s="192" t="s">
        <v>143</v>
      </c>
      <c r="AU258" s="192" t="s">
        <v>86</v>
      </c>
      <c r="AV258" s="11" t="s">
        <v>24</v>
      </c>
      <c r="AW258" s="11" t="s">
        <v>39</v>
      </c>
      <c r="AX258" s="11" t="s">
        <v>76</v>
      </c>
      <c r="AY258" s="192" t="s">
        <v>130</v>
      </c>
    </row>
    <row r="259" spans="2:65" s="12" customFormat="1" ht="13.5">
      <c r="B259" s="198"/>
      <c r="D259" s="186" t="s">
        <v>143</v>
      </c>
      <c r="E259" s="199" t="s">
        <v>5</v>
      </c>
      <c r="F259" s="200" t="s">
        <v>297</v>
      </c>
      <c r="H259" s="201">
        <v>37.319000000000003</v>
      </c>
      <c r="I259" s="202"/>
      <c r="L259" s="198"/>
      <c r="M259" s="203"/>
      <c r="N259" s="204"/>
      <c r="O259" s="204"/>
      <c r="P259" s="204"/>
      <c r="Q259" s="204"/>
      <c r="R259" s="204"/>
      <c r="S259" s="204"/>
      <c r="T259" s="205"/>
      <c r="AT259" s="199" t="s">
        <v>143</v>
      </c>
      <c r="AU259" s="199" t="s">
        <v>86</v>
      </c>
      <c r="AV259" s="12" t="s">
        <v>86</v>
      </c>
      <c r="AW259" s="12" t="s">
        <v>39</v>
      </c>
      <c r="AX259" s="12" t="s">
        <v>76</v>
      </c>
      <c r="AY259" s="199" t="s">
        <v>130</v>
      </c>
    </row>
    <row r="260" spans="2:65" s="12" customFormat="1" ht="13.5">
      <c r="B260" s="198"/>
      <c r="D260" s="186" t="s">
        <v>143</v>
      </c>
      <c r="E260" s="199" t="s">
        <v>5</v>
      </c>
      <c r="F260" s="200" t="s">
        <v>298</v>
      </c>
      <c r="H260" s="201">
        <v>24.795999999999999</v>
      </c>
      <c r="I260" s="202"/>
      <c r="L260" s="198"/>
      <c r="M260" s="203"/>
      <c r="N260" s="204"/>
      <c r="O260" s="204"/>
      <c r="P260" s="204"/>
      <c r="Q260" s="204"/>
      <c r="R260" s="204"/>
      <c r="S260" s="204"/>
      <c r="T260" s="205"/>
      <c r="AT260" s="199" t="s">
        <v>143</v>
      </c>
      <c r="AU260" s="199" t="s">
        <v>86</v>
      </c>
      <c r="AV260" s="12" t="s">
        <v>86</v>
      </c>
      <c r="AW260" s="12" t="s">
        <v>39</v>
      </c>
      <c r="AX260" s="12" t="s">
        <v>76</v>
      </c>
      <c r="AY260" s="199" t="s">
        <v>130</v>
      </c>
    </row>
    <row r="261" spans="2:65" s="12" customFormat="1" ht="13.5">
      <c r="B261" s="198"/>
      <c r="D261" s="186" t="s">
        <v>143</v>
      </c>
      <c r="E261" s="199" t="s">
        <v>5</v>
      </c>
      <c r="F261" s="200" t="s">
        <v>299</v>
      </c>
      <c r="H261" s="201">
        <v>60.984999999999999</v>
      </c>
      <c r="I261" s="202"/>
      <c r="L261" s="198"/>
      <c r="M261" s="203"/>
      <c r="N261" s="204"/>
      <c r="O261" s="204"/>
      <c r="P261" s="204"/>
      <c r="Q261" s="204"/>
      <c r="R261" s="204"/>
      <c r="S261" s="204"/>
      <c r="T261" s="205"/>
      <c r="AT261" s="199" t="s">
        <v>143</v>
      </c>
      <c r="AU261" s="199" t="s">
        <v>86</v>
      </c>
      <c r="AV261" s="12" t="s">
        <v>86</v>
      </c>
      <c r="AW261" s="12" t="s">
        <v>39</v>
      </c>
      <c r="AX261" s="12" t="s">
        <v>76</v>
      </c>
      <c r="AY261" s="199" t="s">
        <v>130</v>
      </c>
    </row>
    <row r="262" spans="2:65" s="14" customFormat="1" ht="13.5">
      <c r="B262" s="214"/>
      <c r="D262" s="186" t="s">
        <v>143</v>
      </c>
      <c r="E262" s="215" t="s">
        <v>5</v>
      </c>
      <c r="F262" s="216" t="s">
        <v>203</v>
      </c>
      <c r="H262" s="217">
        <v>123.1</v>
      </c>
      <c r="I262" s="218"/>
      <c r="L262" s="214"/>
      <c r="M262" s="219"/>
      <c r="N262" s="220"/>
      <c r="O262" s="220"/>
      <c r="P262" s="220"/>
      <c r="Q262" s="220"/>
      <c r="R262" s="220"/>
      <c r="S262" s="220"/>
      <c r="T262" s="221"/>
      <c r="AT262" s="215" t="s">
        <v>143</v>
      </c>
      <c r="AU262" s="215" t="s">
        <v>86</v>
      </c>
      <c r="AV262" s="14" t="s">
        <v>137</v>
      </c>
      <c r="AW262" s="14" t="s">
        <v>39</v>
      </c>
      <c r="AX262" s="14" t="s">
        <v>24</v>
      </c>
      <c r="AY262" s="215" t="s">
        <v>130</v>
      </c>
    </row>
    <row r="263" spans="2:65" s="1" customFormat="1" ht="16.5" customHeight="1">
      <c r="B263" s="173"/>
      <c r="C263" s="174" t="s">
        <v>300</v>
      </c>
      <c r="D263" s="174" t="s">
        <v>132</v>
      </c>
      <c r="E263" s="175" t="s">
        <v>301</v>
      </c>
      <c r="F263" s="176" t="s">
        <v>302</v>
      </c>
      <c r="G263" s="177" t="s">
        <v>162</v>
      </c>
      <c r="H263" s="178">
        <v>123.1</v>
      </c>
      <c r="I263" s="179"/>
      <c r="J263" s="180">
        <f>ROUND(I263*H263,2)</f>
        <v>0</v>
      </c>
      <c r="K263" s="176" t="s">
        <v>136</v>
      </c>
      <c r="L263" s="41"/>
      <c r="M263" s="181" t="s">
        <v>5</v>
      </c>
      <c r="N263" s="182" t="s">
        <v>47</v>
      </c>
      <c r="O263" s="42"/>
      <c r="P263" s="183">
        <f>O263*H263</f>
        <v>0</v>
      </c>
      <c r="Q263" s="183">
        <v>0</v>
      </c>
      <c r="R263" s="183">
        <f>Q263*H263</f>
        <v>0</v>
      </c>
      <c r="S263" s="183">
        <v>0</v>
      </c>
      <c r="T263" s="184">
        <f>S263*H263</f>
        <v>0</v>
      </c>
      <c r="AR263" s="24" t="s">
        <v>137</v>
      </c>
      <c r="AT263" s="24" t="s">
        <v>132</v>
      </c>
      <c r="AU263" s="24" t="s">
        <v>86</v>
      </c>
      <c r="AY263" s="24" t="s">
        <v>130</v>
      </c>
      <c r="BE263" s="185">
        <f>IF(N263="základní",J263,0)</f>
        <v>0</v>
      </c>
      <c r="BF263" s="185">
        <f>IF(N263="snížená",J263,0)</f>
        <v>0</v>
      </c>
      <c r="BG263" s="185">
        <f>IF(N263="zákl. přenesená",J263,0)</f>
        <v>0</v>
      </c>
      <c r="BH263" s="185">
        <f>IF(N263="sníž. přenesená",J263,0)</f>
        <v>0</v>
      </c>
      <c r="BI263" s="185">
        <f>IF(N263="nulová",J263,0)</f>
        <v>0</v>
      </c>
      <c r="BJ263" s="24" t="s">
        <v>24</v>
      </c>
      <c r="BK263" s="185">
        <f>ROUND(I263*H263,2)</f>
        <v>0</v>
      </c>
      <c r="BL263" s="24" t="s">
        <v>137</v>
      </c>
      <c r="BM263" s="24" t="s">
        <v>303</v>
      </c>
    </row>
    <row r="264" spans="2:65" s="1" customFormat="1" ht="27">
      <c r="B264" s="41"/>
      <c r="D264" s="186" t="s">
        <v>139</v>
      </c>
      <c r="F264" s="187" t="s">
        <v>304</v>
      </c>
      <c r="I264" s="188"/>
      <c r="L264" s="41"/>
      <c r="M264" s="189"/>
      <c r="N264" s="42"/>
      <c r="O264" s="42"/>
      <c r="P264" s="42"/>
      <c r="Q264" s="42"/>
      <c r="R264" s="42"/>
      <c r="S264" s="42"/>
      <c r="T264" s="70"/>
      <c r="AT264" s="24" t="s">
        <v>139</v>
      </c>
      <c r="AU264" s="24" t="s">
        <v>86</v>
      </c>
    </row>
    <row r="265" spans="2:65" s="1" customFormat="1" ht="148.5">
      <c r="B265" s="41"/>
      <c r="D265" s="186" t="s">
        <v>141</v>
      </c>
      <c r="F265" s="190" t="s">
        <v>305</v>
      </c>
      <c r="I265" s="188"/>
      <c r="L265" s="41"/>
      <c r="M265" s="189"/>
      <c r="N265" s="42"/>
      <c r="O265" s="42"/>
      <c r="P265" s="42"/>
      <c r="Q265" s="42"/>
      <c r="R265" s="42"/>
      <c r="S265" s="42"/>
      <c r="T265" s="70"/>
      <c r="AT265" s="24" t="s">
        <v>141</v>
      </c>
      <c r="AU265" s="24" t="s">
        <v>86</v>
      </c>
    </row>
    <row r="266" spans="2:65" s="11" customFormat="1" ht="13.5">
      <c r="B266" s="191"/>
      <c r="D266" s="186" t="s">
        <v>143</v>
      </c>
      <c r="E266" s="192" t="s">
        <v>5</v>
      </c>
      <c r="F266" s="193" t="s">
        <v>296</v>
      </c>
      <c r="H266" s="192" t="s">
        <v>5</v>
      </c>
      <c r="I266" s="194"/>
      <c r="L266" s="191"/>
      <c r="M266" s="195"/>
      <c r="N266" s="196"/>
      <c r="O266" s="196"/>
      <c r="P266" s="196"/>
      <c r="Q266" s="196"/>
      <c r="R266" s="196"/>
      <c r="S266" s="196"/>
      <c r="T266" s="197"/>
      <c r="AT266" s="192" t="s">
        <v>143</v>
      </c>
      <c r="AU266" s="192" t="s">
        <v>86</v>
      </c>
      <c r="AV266" s="11" t="s">
        <v>24</v>
      </c>
      <c r="AW266" s="11" t="s">
        <v>39</v>
      </c>
      <c r="AX266" s="11" t="s">
        <v>76</v>
      </c>
      <c r="AY266" s="192" t="s">
        <v>130</v>
      </c>
    </row>
    <row r="267" spans="2:65" s="12" customFormat="1" ht="13.5">
      <c r="B267" s="198"/>
      <c r="D267" s="186" t="s">
        <v>143</v>
      </c>
      <c r="E267" s="199" t="s">
        <v>5</v>
      </c>
      <c r="F267" s="200" t="s">
        <v>297</v>
      </c>
      <c r="H267" s="201">
        <v>37.319000000000003</v>
      </c>
      <c r="I267" s="202"/>
      <c r="L267" s="198"/>
      <c r="M267" s="203"/>
      <c r="N267" s="204"/>
      <c r="O267" s="204"/>
      <c r="P267" s="204"/>
      <c r="Q267" s="204"/>
      <c r="R267" s="204"/>
      <c r="S267" s="204"/>
      <c r="T267" s="205"/>
      <c r="AT267" s="199" t="s">
        <v>143</v>
      </c>
      <c r="AU267" s="199" t="s">
        <v>86</v>
      </c>
      <c r="AV267" s="12" t="s">
        <v>86</v>
      </c>
      <c r="AW267" s="12" t="s">
        <v>39</v>
      </c>
      <c r="AX267" s="12" t="s">
        <v>76</v>
      </c>
      <c r="AY267" s="199" t="s">
        <v>130</v>
      </c>
    </row>
    <row r="268" spans="2:65" s="12" customFormat="1" ht="13.5">
      <c r="B268" s="198"/>
      <c r="D268" s="186" t="s">
        <v>143</v>
      </c>
      <c r="E268" s="199" t="s">
        <v>5</v>
      </c>
      <c r="F268" s="200" t="s">
        <v>298</v>
      </c>
      <c r="H268" s="201">
        <v>24.795999999999999</v>
      </c>
      <c r="I268" s="202"/>
      <c r="L268" s="198"/>
      <c r="M268" s="203"/>
      <c r="N268" s="204"/>
      <c r="O268" s="204"/>
      <c r="P268" s="204"/>
      <c r="Q268" s="204"/>
      <c r="R268" s="204"/>
      <c r="S268" s="204"/>
      <c r="T268" s="205"/>
      <c r="AT268" s="199" t="s">
        <v>143</v>
      </c>
      <c r="AU268" s="199" t="s">
        <v>86</v>
      </c>
      <c r="AV268" s="12" t="s">
        <v>86</v>
      </c>
      <c r="AW268" s="12" t="s">
        <v>39</v>
      </c>
      <c r="AX268" s="12" t="s">
        <v>76</v>
      </c>
      <c r="AY268" s="199" t="s">
        <v>130</v>
      </c>
    </row>
    <row r="269" spans="2:65" s="12" customFormat="1" ht="13.5">
      <c r="B269" s="198"/>
      <c r="D269" s="186" t="s">
        <v>143</v>
      </c>
      <c r="E269" s="199" t="s">
        <v>5</v>
      </c>
      <c r="F269" s="200" t="s">
        <v>299</v>
      </c>
      <c r="H269" s="201">
        <v>60.984999999999999</v>
      </c>
      <c r="I269" s="202"/>
      <c r="L269" s="198"/>
      <c r="M269" s="203"/>
      <c r="N269" s="204"/>
      <c r="O269" s="204"/>
      <c r="P269" s="204"/>
      <c r="Q269" s="204"/>
      <c r="R269" s="204"/>
      <c r="S269" s="204"/>
      <c r="T269" s="205"/>
      <c r="AT269" s="199" t="s">
        <v>143</v>
      </c>
      <c r="AU269" s="199" t="s">
        <v>86</v>
      </c>
      <c r="AV269" s="12" t="s">
        <v>86</v>
      </c>
      <c r="AW269" s="12" t="s">
        <v>39</v>
      </c>
      <c r="AX269" s="12" t="s">
        <v>76</v>
      </c>
      <c r="AY269" s="199" t="s">
        <v>130</v>
      </c>
    </row>
    <row r="270" spans="2:65" s="14" customFormat="1" ht="13.5">
      <c r="B270" s="214"/>
      <c r="D270" s="186" t="s">
        <v>143</v>
      </c>
      <c r="E270" s="215" t="s">
        <v>5</v>
      </c>
      <c r="F270" s="216" t="s">
        <v>203</v>
      </c>
      <c r="H270" s="217">
        <v>123.1</v>
      </c>
      <c r="I270" s="218"/>
      <c r="L270" s="214"/>
      <c r="M270" s="219"/>
      <c r="N270" s="220"/>
      <c r="O270" s="220"/>
      <c r="P270" s="220"/>
      <c r="Q270" s="220"/>
      <c r="R270" s="220"/>
      <c r="S270" s="220"/>
      <c r="T270" s="221"/>
      <c r="AT270" s="215" t="s">
        <v>143</v>
      </c>
      <c r="AU270" s="215" t="s">
        <v>86</v>
      </c>
      <c r="AV270" s="14" t="s">
        <v>137</v>
      </c>
      <c r="AW270" s="14" t="s">
        <v>39</v>
      </c>
      <c r="AX270" s="14" t="s">
        <v>24</v>
      </c>
      <c r="AY270" s="215" t="s">
        <v>130</v>
      </c>
    </row>
    <row r="271" spans="2:65" s="1" customFormat="1" ht="16.5" customHeight="1">
      <c r="B271" s="173"/>
      <c r="C271" s="174" t="s">
        <v>306</v>
      </c>
      <c r="D271" s="174" t="s">
        <v>132</v>
      </c>
      <c r="E271" s="175" t="s">
        <v>291</v>
      </c>
      <c r="F271" s="176" t="s">
        <v>292</v>
      </c>
      <c r="G271" s="177" t="s">
        <v>162</v>
      </c>
      <c r="H271" s="178">
        <v>121.97</v>
      </c>
      <c r="I271" s="179"/>
      <c r="J271" s="180">
        <f>ROUND(I271*H271,2)</f>
        <v>0</v>
      </c>
      <c r="K271" s="176" t="s">
        <v>136</v>
      </c>
      <c r="L271" s="41"/>
      <c r="M271" s="181" t="s">
        <v>5</v>
      </c>
      <c r="N271" s="182" t="s">
        <v>47</v>
      </c>
      <c r="O271" s="42"/>
      <c r="P271" s="183">
        <f>O271*H271</f>
        <v>0</v>
      </c>
      <c r="Q271" s="183">
        <v>0</v>
      </c>
      <c r="R271" s="183">
        <f>Q271*H271</f>
        <v>0</v>
      </c>
      <c r="S271" s="183">
        <v>0</v>
      </c>
      <c r="T271" s="184">
        <f>S271*H271</f>
        <v>0</v>
      </c>
      <c r="AR271" s="24" t="s">
        <v>137</v>
      </c>
      <c r="AT271" s="24" t="s">
        <v>132</v>
      </c>
      <c r="AU271" s="24" t="s">
        <v>86</v>
      </c>
      <c r="AY271" s="24" t="s">
        <v>130</v>
      </c>
      <c r="BE271" s="185">
        <f>IF(N271="základní",J271,0)</f>
        <v>0</v>
      </c>
      <c r="BF271" s="185">
        <f>IF(N271="snížená",J271,0)</f>
        <v>0</v>
      </c>
      <c r="BG271" s="185">
        <f>IF(N271="zákl. přenesená",J271,0)</f>
        <v>0</v>
      </c>
      <c r="BH271" s="185">
        <f>IF(N271="sníž. přenesená",J271,0)</f>
        <v>0</v>
      </c>
      <c r="BI271" s="185">
        <f>IF(N271="nulová",J271,0)</f>
        <v>0</v>
      </c>
      <c r="BJ271" s="24" t="s">
        <v>24</v>
      </c>
      <c r="BK271" s="185">
        <f>ROUND(I271*H271,2)</f>
        <v>0</v>
      </c>
      <c r="BL271" s="24" t="s">
        <v>137</v>
      </c>
      <c r="BM271" s="24" t="s">
        <v>307</v>
      </c>
    </row>
    <row r="272" spans="2:65" s="1" customFormat="1" ht="40.5">
      <c r="B272" s="41"/>
      <c r="D272" s="186" t="s">
        <v>139</v>
      </c>
      <c r="F272" s="187" t="s">
        <v>294</v>
      </c>
      <c r="I272" s="188"/>
      <c r="L272" s="41"/>
      <c r="M272" s="189"/>
      <c r="N272" s="42"/>
      <c r="O272" s="42"/>
      <c r="P272" s="42"/>
      <c r="Q272" s="42"/>
      <c r="R272" s="42"/>
      <c r="S272" s="42"/>
      <c r="T272" s="70"/>
      <c r="AT272" s="24" t="s">
        <v>139</v>
      </c>
      <c r="AU272" s="24" t="s">
        <v>86</v>
      </c>
    </row>
    <row r="273" spans="2:65" s="1" customFormat="1" ht="189">
      <c r="B273" s="41"/>
      <c r="D273" s="186" t="s">
        <v>141</v>
      </c>
      <c r="F273" s="190" t="s">
        <v>295</v>
      </c>
      <c r="I273" s="188"/>
      <c r="L273" s="41"/>
      <c r="M273" s="189"/>
      <c r="N273" s="42"/>
      <c r="O273" s="42"/>
      <c r="P273" s="42"/>
      <c r="Q273" s="42"/>
      <c r="R273" s="42"/>
      <c r="S273" s="42"/>
      <c r="T273" s="70"/>
      <c r="AT273" s="24" t="s">
        <v>141</v>
      </c>
      <c r="AU273" s="24" t="s">
        <v>86</v>
      </c>
    </row>
    <row r="274" spans="2:65" s="11" customFormat="1" ht="13.5">
      <c r="B274" s="191"/>
      <c r="D274" s="186" t="s">
        <v>143</v>
      </c>
      <c r="E274" s="192" t="s">
        <v>5</v>
      </c>
      <c r="F274" s="193" t="s">
        <v>308</v>
      </c>
      <c r="H274" s="192" t="s">
        <v>5</v>
      </c>
      <c r="I274" s="194"/>
      <c r="L274" s="191"/>
      <c r="M274" s="195"/>
      <c r="N274" s="196"/>
      <c r="O274" s="196"/>
      <c r="P274" s="196"/>
      <c r="Q274" s="196"/>
      <c r="R274" s="196"/>
      <c r="S274" s="196"/>
      <c r="T274" s="197"/>
      <c r="AT274" s="192" t="s">
        <v>143</v>
      </c>
      <c r="AU274" s="192" t="s">
        <v>86</v>
      </c>
      <c r="AV274" s="11" t="s">
        <v>24</v>
      </c>
      <c r="AW274" s="11" t="s">
        <v>39</v>
      </c>
      <c r="AX274" s="11" t="s">
        <v>76</v>
      </c>
      <c r="AY274" s="192" t="s">
        <v>130</v>
      </c>
    </row>
    <row r="275" spans="2:65" s="12" customFormat="1" ht="13.5">
      <c r="B275" s="198"/>
      <c r="D275" s="186" t="s">
        <v>143</v>
      </c>
      <c r="E275" s="199" t="s">
        <v>5</v>
      </c>
      <c r="F275" s="200" t="s">
        <v>309</v>
      </c>
      <c r="H275" s="201">
        <v>121.97</v>
      </c>
      <c r="I275" s="202"/>
      <c r="L275" s="198"/>
      <c r="M275" s="203"/>
      <c r="N275" s="204"/>
      <c r="O275" s="204"/>
      <c r="P275" s="204"/>
      <c r="Q275" s="204"/>
      <c r="R275" s="204"/>
      <c r="S275" s="204"/>
      <c r="T275" s="205"/>
      <c r="AT275" s="199" t="s">
        <v>143</v>
      </c>
      <c r="AU275" s="199" t="s">
        <v>86</v>
      </c>
      <c r="AV275" s="12" t="s">
        <v>86</v>
      </c>
      <c r="AW275" s="12" t="s">
        <v>39</v>
      </c>
      <c r="AX275" s="12" t="s">
        <v>24</v>
      </c>
      <c r="AY275" s="199" t="s">
        <v>130</v>
      </c>
    </row>
    <row r="276" spans="2:65" s="1" customFormat="1" ht="16.5" customHeight="1">
      <c r="B276" s="173"/>
      <c r="C276" s="174" t="s">
        <v>152</v>
      </c>
      <c r="D276" s="174" t="s">
        <v>132</v>
      </c>
      <c r="E276" s="175" t="s">
        <v>301</v>
      </c>
      <c r="F276" s="176" t="s">
        <v>302</v>
      </c>
      <c r="G276" s="177" t="s">
        <v>162</v>
      </c>
      <c r="H276" s="178">
        <v>60.984999999999999</v>
      </c>
      <c r="I276" s="179"/>
      <c r="J276" s="180">
        <f>ROUND(I276*H276,2)</f>
        <v>0</v>
      </c>
      <c r="K276" s="176" t="s">
        <v>136</v>
      </c>
      <c r="L276" s="41"/>
      <c r="M276" s="181" t="s">
        <v>5</v>
      </c>
      <c r="N276" s="182" t="s">
        <v>47</v>
      </c>
      <c r="O276" s="42"/>
      <c r="P276" s="183">
        <f>O276*H276</f>
        <v>0</v>
      </c>
      <c r="Q276" s="183">
        <v>0</v>
      </c>
      <c r="R276" s="183">
        <f>Q276*H276</f>
        <v>0</v>
      </c>
      <c r="S276" s="183">
        <v>0</v>
      </c>
      <c r="T276" s="184">
        <f>S276*H276</f>
        <v>0</v>
      </c>
      <c r="AR276" s="24" t="s">
        <v>137</v>
      </c>
      <c r="AT276" s="24" t="s">
        <v>132</v>
      </c>
      <c r="AU276" s="24" t="s">
        <v>86</v>
      </c>
      <c r="AY276" s="24" t="s">
        <v>130</v>
      </c>
      <c r="BE276" s="185">
        <f>IF(N276="základní",J276,0)</f>
        <v>0</v>
      </c>
      <c r="BF276" s="185">
        <f>IF(N276="snížená",J276,0)</f>
        <v>0</v>
      </c>
      <c r="BG276" s="185">
        <f>IF(N276="zákl. přenesená",J276,0)</f>
        <v>0</v>
      </c>
      <c r="BH276" s="185">
        <f>IF(N276="sníž. přenesená",J276,0)</f>
        <v>0</v>
      </c>
      <c r="BI276" s="185">
        <f>IF(N276="nulová",J276,0)</f>
        <v>0</v>
      </c>
      <c r="BJ276" s="24" t="s">
        <v>24</v>
      </c>
      <c r="BK276" s="185">
        <f>ROUND(I276*H276,2)</f>
        <v>0</v>
      </c>
      <c r="BL276" s="24" t="s">
        <v>137</v>
      </c>
      <c r="BM276" s="24" t="s">
        <v>310</v>
      </c>
    </row>
    <row r="277" spans="2:65" s="1" customFormat="1" ht="27">
      <c r="B277" s="41"/>
      <c r="D277" s="186" t="s">
        <v>139</v>
      </c>
      <c r="F277" s="187" t="s">
        <v>304</v>
      </c>
      <c r="I277" s="188"/>
      <c r="L277" s="41"/>
      <c r="M277" s="189"/>
      <c r="N277" s="42"/>
      <c r="O277" s="42"/>
      <c r="P277" s="42"/>
      <c r="Q277" s="42"/>
      <c r="R277" s="42"/>
      <c r="S277" s="42"/>
      <c r="T277" s="70"/>
      <c r="AT277" s="24" t="s">
        <v>139</v>
      </c>
      <c r="AU277" s="24" t="s">
        <v>86</v>
      </c>
    </row>
    <row r="278" spans="2:65" s="1" customFormat="1" ht="148.5">
      <c r="B278" s="41"/>
      <c r="D278" s="186" t="s">
        <v>141</v>
      </c>
      <c r="F278" s="190" t="s">
        <v>305</v>
      </c>
      <c r="I278" s="188"/>
      <c r="L278" s="41"/>
      <c r="M278" s="189"/>
      <c r="N278" s="42"/>
      <c r="O278" s="42"/>
      <c r="P278" s="42"/>
      <c r="Q278" s="42"/>
      <c r="R278" s="42"/>
      <c r="S278" s="42"/>
      <c r="T278" s="70"/>
      <c r="AT278" s="24" t="s">
        <v>141</v>
      </c>
      <c r="AU278" s="24" t="s">
        <v>86</v>
      </c>
    </row>
    <row r="279" spans="2:65" s="11" customFormat="1" ht="13.5">
      <c r="B279" s="191"/>
      <c r="D279" s="186" t="s">
        <v>143</v>
      </c>
      <c r="E279" s="192" t="s">
        <v>5</v>
      </c>
      <c r="F279" s="193" t="s">
        <v>311</v>
      </c>
      <c r="H279" s="192" t="s">
        <v>5</v>
      </c>
      <c r="I279" s="194"/>
      <c r="L279" s="191"/>
      <c r="M279" s="195"/>
      <c r="N279" s="196"/>
      <c r="O279" s="196"/>
      <c r="P279" s="196"/>
      <c r="Q279" s="196"/>
      <c r="R279" s="196"/>
      <c r="S279" s="196"/>
      <c r="T279" s="197"/>
      <c r="AT279" s="192" t="s">
        <v>143</v>
      </c>
      <c r="AU279" s="192" t="s">
        <v>86</v>
      </c>
      <c r="AV279" s="11" t="s">
        <v>24</v>
      </c>
      <c r="AW279" s="11" t="s">
        <v>39</v>
      </c>
      <c r="AX279" s="11" t="s">
        <v>76</v>
      </c>
      <c r="AY279" s="192" t="s">
        <v>130</v>
      </c>
    </row>
    <row r="280" spans="2:65" s="12" customFormat="1" ht="13.5">
      <c r="B280" s="198"/>
      <c r="D280" s="186" t="s">
        <v>143</v>
      </c>
      <c r="E280" s="199" t="s">
        <v>5</v>
      </c>
      <c r="F280" s="200" t="s">
        <v>312</v>
      </c>
      <c r="H280" s="201">
        <v>60.984999999999999</v>
      </c>
      <c r="I280" s="202"/>
      <c r="L280" s="198"/>
      <c r="M280" s="203"/>
      <c r="N280" s="204"/>
      <c r="O280" s="204"/>
      <c r="P280" s="204"/>
      <c r="Q280" s="204"/>
      <c r="R280" s="204"/>
      <c r="S280" s="204"/>
      <c r="T280" s="205"/>
      <c r="AT280" s="199" t="s">
        <v>143</v>
      </c>
      <c r="AU280" s="199" t="s">
        <v>86</v>
      </c>
      <c r="AV280" s="12" t="s">
        <v>86</v>
      </c>
      <c r="AW280" s="12" t="s">
        <v>39</v>
      </c>
      <c r="AX280" s="12" t="s">
        <v>24</v>
      </c>
      <c r="AY280" s="199" t="s">
        <v>130</v>
      </c>
    </row>
    <row r="281" spans="2:65" s="1" customFormat="1" ht="16.5" customHeight="1">
      <c r="B281" s="173"/>
      <c r="C281" s="174" t="s">
        <v>10</v>
      </c>
      <c r="D281" s="174" t="s">
        <v>132</v>
      </c>
      <c r="E281" s="175" t="s">
        <v>313</v>
      </c>
      <c r="F281" s="176" t="s">
        <v>314</v>
      </c>
      <c r="G281" s="177" t="s">
        <v>162</v>
      </c>
      <c r="H281" s="178">
        <v>123.1</v>
      </c>
      <c r="I281" s="179"/>
      <c r="J281" s="180">
        <f>ROUND(I281*H281,2)</f>
        <v>0</v>
      </c>
      <c r="K281" s="176" t="s">
        <v>136</v>
      </c>
      <c r="L281" s="41"/>
      <c r="M281" s="181" t="s">
        <v>5</v>
      </c>
      <c r="N281" s="182" t="s">
        <v>47</v>
      </c>
      <c r="O281" s="42"/>
      <c r="P281" s="183">
        <f>O281*H281</f>
        <v>0</v>
      </c>
      <c r="Q281" s="183">
        <v>0</v>
      </c>
      <c r="R281" s="183">
        <f>Q281*H281</f>
        <v>0</v>
      </c>
      <c r="S281" s="183">
        <v>0</v>
      </c>
      <c r="T281" s="184">
        <f>S281*H281</f>
        <v>0</v>
      </c>
      <c r="AR281" s="24" t="s">
        <v>137</v>
      </c>
      <c r="AT281" s="24" t="s">
        <v>132</v>
      </c>
      <c r="AU281" s="24" t="s">
        <v>86</v>
      </c>
      <c r="AY281" s="24" t="s">
        <v>130</v>
      </c>
      <c r="BE281" s="185">
        <f>IF(N281="základní",J281,0)</f>
        <v>0</v>
      </c>
      <c r="BF281" s="185">
        <f>IF(N281="snížená",J281,0)</f>
        <v>0</v>
      </c>
      <c r="BG281" s="185">
        <f>IF(N281="zákl. přenesená",J281,0)</f>
        <v>0</v>
      </c>
      <c r="BH281" s="185">
        <f>IF(N281="sníž. přenesená",J281,0)</f>
        <v>0</v>
      </c>
      <c r="BI281" s="185">
        <f>IF(N281="nulová",J281,0)</f>
        <v>0</v>
      </c>
      <c r="BJ281" s="24" t="s">
        <v>24</v>
      </c>
      <c r="BK281" s="185">
        <f>ROUND(I281*H281,2)</f>
        <v>0</v>
      </c>
      <c r="BL281" s="24" t="s">
        <v>137</v>
      </c>
      <c r="BM281" s="24" t="s">
        <v>315</v>
      </c>
    </row>
    <row r="282" spans="2:65" s="1" customFormat="1" ht="40.5">
      <c r="B282" s="41"/>
      <c r="D282" s="186" t="s">
        <v>139</v>
      </c>
      <c r="F282" s="187" t="s">
        <v>316</v>
      </c>
      <c r="I282" s="188"/>
      <c r="L282" s="41"/>
      <c r="M282" s="189"/>
      <c r="N282" s="42"/>
      <c r="O282" s="42"/>
      <c r="P282" s="42"/>
      <c r="Q282" s="42"/>
      <c r="R282" s="42"/>
      <c r="S282" s="42"/>
      <c r="T282" s="70"/>
      <c r="AT282" s="24" t="s">
        <v>139</v>
      </c>
      <c r="AU282" s="24" t="s">
        <v>86</v>
      </c>
    </row>
    <row r="283" spans="2:65" s="1" customFormat="1" ht="189">
      <c r="B283" s="41"/>
      <c r="D283" s="186" t="s">
        <v>141</v>
      </c>
      <c r="F283" s="190" t="s">
        <v>295</v>
      </c>
      <c r="I283" s="188"/>
      <c r="L283" s="41"/>
      <c r="M283" s="189"/>
      <c r="N283" s="42"/>
      <c r="O283" s="42"/>
      <c r="P283" s="42"/>
      <c r="Q283" s="42"/>
      <c r="R283" s="42"/>
      <c r="S283" s="42"/>
      <c r="T283" s="70"/>
      <c r="AT283" s="24" t="s">
        <v>141</v>
      </c>
      <c r="AU283" s="24" t="s">
        <v>86</v>
      </c>
    </row>
    <row r="284" spans="2:65" s="12" customFormat="1" ht="13.5">
      <c r="B284" s="198"/>
      <c r="D284" s="186" t="s">
        <v>143</v>
      </c>
      <c r="E284" s="199" t="s">
        <v>5</v>
      </c>
      <c r="F284" s="200" t="s">
        <v>317</v>
      </c>
      <c r="H284" s="201">
        <v>184.08500000000001</v>
      </c>
      <c r="I284" s="202"/>
      <c r="L284" s="198"/>
      <c r="M284" s="203"/>
      <c r="N284" s="204"/>
      <c r="O284" s="204"/>
      <c r="P284" s="204"/>
      <c r="Q284" s="204"/>
      <c r="R284" s="204"/>
      <c r="S284" s="204"/>
      <c r="T284" s="205"/>
      <c r="AT284" s="199" t="s">
        <v>143</v>
      </c>
      <c r="AU284" s="199" t="s">
        <v>86</v>
      </c>
      <c r="AV284" s="12" t="s">
        <v>86</v>
      </c>
      <c r="AW284" s="12" t="s">
        <v>39</v>
      </c>
      <c r="AX284" s="12" t="s">
        <v>76</v>
      </c>
      <c r="AY284" s="199" t="s">
        <v>130</v>
      </c>
    </row>
    <row r="285" spans="2:65" s="12" customFormat="1" ht="13.5">
      <c r="B285" s="198"/>
      <c r="D285" s="186" t="s">
        <v>143</v>
      </c>
      <c r="E285" s="199" t="s">
        <v>5</v>
      </c>
      <c r="F285" s="200" t="s">
        <v>318</v>
      </c>
      <c r="H285" s="201">
        <v>-60.984999999999999</v>
      </c>
      <c r="I285" s="202"/>
      <c r="L285" s="198"/>
      <c r="M285" s="203"/>
      <c r="N285" s="204"/>
      <c r="O285" s="204"/>
      <c r="P285" s="204"/>
      <c r="Q285" s="204"/>
      <c r="R285" s="204"/>
      <c r="S285" s="204"/>
      <c r="T285" s="205"/>
      <c r="AT285" s="199" t="s">
        <v>143</v>
      </c>
      <c r="AU285" s="199" t="s">
        <v>86</v>
      </c>
      <c r="AV285" s="12" t="s">
        <v>86</v>
      </c>
      <c r="AW285" s="12" t="s">
        <v>39</v>
      </c>
      <c r="AX285" s="12" t="s">
        <v>76</v>
      </c>
      <c r="AY285" s="199" t="s">
        <v>130</v>
      </c>
    </row>
    <row r="286" spans="2:65" s="14" customFormat="1" ht="13.5">
      <c r="B286" s="214"/>
      <c r="D286" s="186" t="s">
        <v>143</v>
      </c>
      <c r="E286" s="215" t="s">
        <v>5</v>
      </c>
      <c r="F286" s="216" t="s">
        <v>203</v>
      </c>
      <c r="H286" s="217">
        <v>123.1</v>
      </c>
      <c r="I286" s="218"/>
      <c r="L286" s="214"/>
      <c r="M286" s="219"/>
      <c r="N286" s="220"/>
      <c r="O286" s="220"/>
      <c r="P286" s="220"/>
      <c r="Q286" s="220"/>
      <c r="R286" s="220"/>
      <c r="S286" s="220"/>
      <c r="T286" s="221"/>
      <c r="AT286" s="215" t="s">
        <v>143</v>
      </c>
      <c r="AU286" s="215" t="s">
        <v>86</v>
      </c>
      <c r="AV286" s="14" t="s">
        <v>137</v>
      </c>
      <c r="AW286" s="14" t="s">
        <v>39</v>
      </c>
      <c r="AX286" s="14" t="s">
        <v>24</v>
      </c>
      <c r="AY286" s="215" t="s">
        <v>130</v>
      </c>
    </row>
    <row r="287" spans="2:65" s="1" customFormat="1" ht="16.5" customHeight="1">
      <c r="B287" s="173"/>
      <c r="C287" s="174" t="s">
        <v>319</v>
      </c>
      <c r="D287" s="174" t="s">
        <v>132</v>
      </c>
      <c r="E287" s="175" t="s">
        <v>320</v>
      </c>
      <c r="F287" s="176" t="s">
        <v>321</v>
      </c>
      <c r="G287" s="177" t="s">
        <v>322</v>
      </c>
      <c r="H287" s="178">
        <v>196.96</v>
      </c>
      <c r="I287" s="179"/>
      <c r="J287" s="180">
        <f>ROUND(I287*H287,2)</f>
        <v>0</v>
      </c>
      <c r="K287" s="176" t="s">
        <v>136</v>
      </c>
      <c r="L287" s="41"/>
      <c r="M287" s="181" t="s">
        <v>5</v>
      </c>
      <c r="N287" s="182" t="s">
        <v>47</v>
      </c>
      <c r="O287" s="42"/>
      <c r="P287" s="183">
        <f>O287*H287</f>
        <v>0</v>
      </c>
      <c r="Q287" s="183">
        <v>0</v>
      </c>
      <c r="R287" s="183">
        <f>Q287*H287</f>
        <v>0</v>
      </c>
      <c r="S287" s="183">
        <v>0</v>
      </c>
      <c r="T287" s="184">
        <f>S287*H287</f>
        <v>0</v>
      </c>
      <c r="AR287" s="24" t="s">
        <v>137</v>
      </c>
      <c r="AT287" s="24" t="s">
        <v>132</v>
      </c>
      <c r="AU287" s="24" t="s">
        <v>86</v>
      </c>
      <c r="AY287" s="24" t="s">
        <v>130</v>
      </c>
      <c r="BE287" s="185">
        <f>IF(N287="základní",J287,0)</f>
        <v>0</v>
      </c>
      <c r="BF287" s="185">
        <f>IF(N287="snížená",J287,0)</f>
        <v>0</v>
      </c>
      <c r="BG287" s="185">
        <f>IF(N287="zákl. přenesená",J287,0)</f>
        <v>0</v>
      </c>
      <c r="BH287" s="185">
        <f>IF(N287="sníž. přenesená",J287,0)</f>
        <v>0</v>
      </c>
      <c r="BI287" s="185">
        <f>IF(N287="nulová",J287,0)</f>
        <v>0</v>
      </c>
      <c r="BJ287" s="24" t="s">
        <v>24</v>
      </c>
      <c r="BK287" s="185">
        <f>ROUND(I287*H287,2)</f>
        <v>0</v>
      </c>
      <c r="BL287" s="24" t="s">
        <v>137</v>
      </c>
      <c r="BM287" s="24" t="s">
        <v>323</v>
      </c>
    </row>
    <row r="288" spans="2:65" s="1" customFormat="1" ht="27">
      <c r="B288" s="41"/>
      <c r="D288" s="186" t="s">
        <v>139</v>
      </c>
      <c r="F288" s="187" t="s">
        <v>324</v>
      </c>
      <c r="I288" s="188"/>
      <c r="L288" s="41"/>
      <c r="M288" s="189"/>
      <c r="N288" s="42"/>
      <c r="O288" s="42"/>
      <c r="P288" s="42"/>
      <c r="Q288" s="42"/>
      <c r="R288" s="42"/>
      <c r="S288" s="42"/>
      <c r="T288" s="70"/>
      <c r="AT288" s="24" t="s">
        <v>139</v>
      </c>
      <c r="AU288" s="24" t="s">
        <v>86</v>
      </c>
    </row>
    <row r="289" spans="2:65" s="1" customFormat="1" ht="27">
      <c r="B289" s="41"/>
      <c r="D289" s="186" t="s">
        <v>141</v>
      </c>
      <c r="F289" s="190" t="s">
        <v>325</v>
      </c>
      <c r="I289" s="188"/>
      <c r="L289" s="41"/>
      <c r="M289" s="189"/>
      <c r="N289" s="42"/>
      <c r="O289" s="42"/>
      <c r="P289" s="42"/>
      <c r="Q289" s="42"/>
      <c r="R289" s="42"/>
      <c r="S289" s="42"/>
      <c r="T289" s="70"/>
      <c r="AT289" s="24" t="s">
        <v>141</v>
      </c>
      <c r="AU289" s="24" t="s">
        <v>86</v>
      </c>
    </row>
    <row r="290" spans="2:65" s="12" customFormat="1" ht="13.5">
      <c r="B290" s="198"/>
      <c r="D290" s="186" t="s">
        <v>143</v>
      </c>
      <c r="E290" s="199" t="s">
        <v>5</v>
      </c>
      <c r="F290" s="200" t="s">
        <v>326</v>
      </c>
      <c r="H290" s="201">
        <v>196.96</v>
      </c>
      <c r="I290" s="202"/>
      <c r="L290" s="198"/>
      <c r="M290" s="203"/>
      <c r="N290" s="204"/>
      <c r="O290" s="204"/>
      <c r="P290" s="204"/>
      <c r="Q290" s="204"/>
      <c r="R290" s="204"/>
      <c r="S290" s="204"/>
      <c r="T290" s="205"/>
      <c r="AT290" s="199" t="s">
        <v>143</v>
      </c>
      <c r="AU290" s="199" t="s">
        <v>86</v>
      </c>
      <c r="AV290" s="12" t="s">
        <v>86</v>
      </c>
      <c r="AW290" s="12" t="s">
        <v>39</v>
      </c>
      <c r="AX290" s="12" t="s">
        <v>24</v>
      </c>
      <c r="AY290" s="199" t="s">
        <v>130</v>
      </c>
    </row>
    <row r="291" spans="2:65" s="1" customFormat="1" ht="16.5" customHeight="1">
      <c r="B291" s="173"/>
      <c r="C291" s="174" t="s">
        <v>327</v>
      </c>
      <c r="D291" s="174" t="s">
        <v>132</v>
      </c>
      <c r="E291" s="175" t="s">
        <v>328</v>
      </c>
      <c r="F291" s="176" t="s">
        <v>329</v>
      </c>
      <c r="G291" s="177" t="s">
        <v>162</v>
      </c>
      <c r="H291" s="178">
        <v>60.984999999999999</v>
      </c>
      <c r="I291" s="179"/>
      <c r="J291" s="180">
        <f>ROUND(I291*H291,2)</f>
        <v>0</v>
      </c>
      <c r="K291" s="176" t="s">
        <v>136</v>
      </c>
      <c r="L291" s="41"/>
      <c r="M291" s="181" t="s">
        <v>5</v>
      </c>
      <c r="N291" s="182" t="s">
        <v>47</v>
      </c>
      <c r="O291" s="42"/>
      <c r="P291" s="183">
        <f>O291*H291</f>
        <v>0</v>
      </c>
      <c r="Q291" s="183">
        <v>0</v>
      </c>
      <c r="R291" s="183">
        <f>Q291*H291</f>
        <v>0</v>
      </c>
      <c r="S291" s="183">
        <v>0</v>
      </c>
      <c r="T291" s="184">
        <f>S291*H291</f>
        <v>0</v>
      </c>
      <c r="AR291" s="24" t="s">
        <v>137</v>
      </c>
      <c r="AT291" s="24" t="s">
        <v>132</v>
      </c>
      <c r="AU291" s="24" t="s">
        <v>86</v>
      </c>
      <c r="AY291" s="24" t="s">
        <v>130</v>
      </c>
      <c r="BE291" s="185">
        <f>IF(N291="základní",J291,0)</f>
        <v>0</v>
      </c>
      <c r="BF291" s="185">
        <f>IF(N291="snížená",J291,0)</f>
        <v>0</v>
      </c>
      <c r="BG291" s="185">
        <f>IF(N291="zákl. přenesená",J291,0)</f>
        <v>0</v>
      </c>
      <c r="BH291" s="185">
        <f>IF(N291="sníž. přenesená",J291,0)</f>
        <v>0</v>
      </c>
      <c r="BI291" s="185">
        <f>IF(N291="nulová",J291,0)</f>
        <v>0</v>
      </c>
      <c r="BJ291" s="24" t="s">
        <v>24</v>
      </c>
      <c r="BK291" s="185">
        <f>ROUND(I291*H291,2)</f>
        <v>0</v>
      </c>
      <c r="BL291" s="24" t="s">
        <v>137</v>
      </c>
      <c r="BM291" s="24" t="s">
        <v>330</v>
      </c>
    </row>
    <row r="292" spans="2:65" s="1" customFormat="1" ht="27">
      <c r="B292" s="41"/>
      <c r="D292" s="186" t="s">
        <v>139</v>
      </c>
      <c r="F292" s="187" t="s">
        <v>331</v>
      </c>
      <c r="I292" s="188"/>
      <c r="L292" s="41"/>
      <c r="M292" s="189"/>
      <c r="N292" s="42"/>
      <c r="O292" s="42"/>
      <c r="P292" s="42"/>
      <c r="Q292" s="42"/>
      <c r="R292" s="42"/>
      <c r="S292" s="42"/>
      <c r="T292" s="70"/>
      <c r="AT292" s="24" t="s">
        <v>139</v>
      </c>
      <c r="AU292" s="24" t="s">
        <v>86</v>
      </c>
    </row>
    <row r="293" spans="2:65" s="1" customFormat="1" ht="409.5">
      <c r="B293" s="41"/>
      <c r="D293" s="186" t="s">
        <v>141</v>
      </c>
      <c r="F293" s="190" t="s">
        <v>332</v>
      </c>
      <c r="I293" s="188"/>
      <c r="L293" s="41"/>
      <c r="M293" s="189"/>
      <c r="N293" s="42"/>
      <c r="O293" s="42"/>
      <c r="P293" s="42"/>
      <c r="Q293" s="42"/>
      <c r="R293" s="42"/>
      <c r="S293" s="42"/>
      <c r="T293" s="70"/>
      <c r="AT293" s="24" t="s">
        <v>141</v>
      </c>
      <c r="AU293" s="24" t="s">
        <v>86</v>
      </c>
    </row>
    <row r="294" spans="2:65" s="11" customFormat="1" ht="13.5">
      <c r="B294" s="191"/>
      <c r="D294" s="186" t="s">
        <v>143</v>
      </c>
      <c r="E294" s="192" t="s">
        <v>5</v>
      </c>
      <c r="F294" s="193" t="s">
        <v>333</v>
      </c>
      <c r="H294" s="192" t="s">
        <v>5</v>
      </c>
      <c r="I294" s="194"/>
      <c r="L294" s="191"/>
      <c r="M294" s="195"/>
      <c r="N294" s="196"/>
      <c r="O294" s="196"/>
      <c r="P294" s="196"/>
      <c r="Q294" s="196"/>
      <c r="R294" s="196"/>
      <c r="S294" s="196"/>
      <c r="T294" s="197"/>
      <c r="AT294" s="192" t="s">
        <v>143</v>
      </c>
      <c r="AU294" s="192" t="s">
        <v>86</v>
      </c>
      <c r="AV294" s="11" t="s">
        <v>24</v>
      </c>
      <c r="AW294" s="11" t="s">
        <v>39</v>
      </c>
      <c r="AX294" s="11" t="s">
        <v>76</v>
      </c>
      <c r="AY294" s="192" t="s">
        <v>130</v>
      </c>
    </row>
    <row r="295" spans="2:65" s="12" customFormat="1" ht="13.5">
      <c r="B295" s="198"/>
      <c r="D295" s="186" t="s">
        <v>143</v>
      </c>
      <c r="E295" s="199" t="s">
        <v>5</v>
      </c>
      <c r="F295" s="200" t="s">
        <v>334</v>
      </c>
      <c r="H295" s="201">
        <v>184.08500000000001</v>
      </c>
      <c r="I295" s="202"/>
      <c r="L295" s="198"/>
      <c r="M295" s="203"/>
      <c r="N295" s="204"/>
      <c r="O295" s="204"/>
      <c r="P295" s="204"/>
      <c r="Q295" s="204"/>
      <c r="R295" s="204"/>
      <c r="S295" s="204"/>
      <c r="T295" s="205"/>
      <c r="AT295" s="199" t="s">
        <v>143</v>
      </c>
      <c r="AU295" s="199" t="s">
        <v>86</v>
      </c>
      <c r="AV295" s="12" t="s">
        <v>86</v>
      </c>
      <c r="AW295" s="12" t="s">
        <v>39</v>
      </c>
      <c r="AX295" s="12" t="s">
        <v>76</v>
      </c>
      <c r="AY295" s="199" t="s">
        <v>130</v>
      </c>
    </row>
    <row r="296" spans="2:65" s="12" customFormat="1" ht="13.5">
      <c r="B296" s="198"/>
      <c r="D296" s="186" t="s">
        <v>143</v>
      </c>
      <c r="E296" s="199" t="s">
        <v>5</v>
      </c>
      <c r="F296" s="200" t="s">
        <v>335</v>
      </c>
      <c r="H296" s="201">
        <v>-21.045999999999999</v>
      </c>
      <c r="I296" s="202"/>
      <c r="L296" s="198"/>
      <c r="M296" s="203"/>
      <c r="N296" s="204"/>
      <c r="O296" s="204"/>
      <c r="P296" s="204"/>
      <c r="Q296" s="204"/>
      <c r="R296" s="204"/>
      <c r="S296" s="204"/>
      <c r="T296" s="205"/>
      <c r="AT296" s="199" t="s">
        <v>143</v>
      </c>
      <c r="AU296" s="199" t="s">
        <v>86</v>
      </c>
      <c r="AV296" s="12" t="s">
        <v>86</v>
      </c>
      <c r="AW296" s="12" t="s">
        <v>39</v>
      </c>
      <c r="AX296" s="12" t="s">
        <v>76</v>
      </c>
      <c r="AY296" s="199" t="s">
        <v>130</v>
      </c>
    </row>
    <row r="297" spans="2:65" s="12" customFormat="1" ht="13.5">
      <c r="B297" s="198"/>
      <c r="D297" s="186" t="s">
        <v>143</v>
      </c>
      <c r="E297" s="199" t="s">
        <v>5</v>
      </c>
      <c r="F297" s="200" t="s">
        <v>336</v>
      </c>
      <c r="H297" s="201">
        <v>-37.319000000000003</v>
      </c>
      <c r="I297" s="202"/>
      <c r="L297" s="198"/>
      <c r="M297" s="203"/>
      <c r="N297" s="204"/>
      <c r="O297" s="204"/>
      <c r="P297" s="204"/>
      <c r="Q297" s="204"/>
      <c r="R297" s="204"/>
      <c r="S297" s="204"/>
      <c r="T297" s="205"/>
      <c r="AT297" s="199" t="s">
        <v>143</v>
      </c>
      <c r="AU297" s="199" t="s">
        <v>86</v>
      </c>
      <c r="AV297" s="12" t="s">
        <v>86</v>
      </c>
      <c r="AW297" s="12" t="s">
        <v>39</v>
      </c>
      <c r="AX297" s="12" t="s">
        <v>76</v>
      </c>
      <c r="AY297" s="199" t="s">
        <v>130</v>
      </c>
    </row>
    <row r="298" spans="2:65" s="12" customFormat="1" ht="13.5">
      <c r="B298" s="198"/>
      <c r="D298" s="186" t="s">
        <v>143</v>
      </c>
      <c r="E298" s="199" t="s">
        <v>5</v>
      </c>
      <c r="F298" s="200" t="s">
        <v>337</v>
      </c>
      <c r="H298" s="201">
        <v>-3.75</v>
      </c>
      <c r="I298" s="202"/>
      <c r="L298" s="198"/>
      <c r="M298" s="203"/>
      <c r="N298" s="204"/>
      <c r="O298" s="204"/>
      <c r="P298" s="204"/>
      <c r="Q298" s="204"/>
      <c r="R298" s="204"/>
      <c r="S298" s="204"/>
      <c r="T298" s="205"/>
      <c r="AT298" s="199" t="s">
        <v>143</v>
      </c>
      <c r="AU298" s="199" t="s">
        <v>86</v>
      </c>
      <c r="AV298" s="12" t="s">
        <v>86</v>
      </c>
      <c r="AW298" s="12" t="s">
        <v>39</v>
      </c>
      <c r="AX298" s="12" t="s">
        <v>76</v>
      </c>
      <c r="AY298" s="199" t="s">
        <v>130</v>
      </c>
    </row>
    <row r="299" spans="2:65" s="13" customFormat="1" ht="13.5">
      <c r="B299" s="206"/>
      <c r="D299" s="186" t="s">
        <v>143</v>
      </c>
      <c r="E299" s="207" t="s">
        <v>5</v>
      </c>
      <c r="F299" s="208" t="s">
        <v>201</v>
      </c>
      <c r="H299" s="209">
        <v>121.97</v>
      </c>
      <c r="I299" s="210"/>
      <c r="L299" s="206"/>
      <c r="M299" s="211"/>
      <c r="N299" s="212"/>
      <c r="O299" s="212"/>
      <c r="P299" s="212"/>
      <c r="Q299" s="212"/>
      <c r="R299" s="212"/>
      <c r="S299" s="212"/>
      <c r="T299" s="213"/>
      <c r="AT299" s="207" t="s">
        <v>143</v>
      </c>
      <c r="AU299" s="207" t="s">
        <v>86</v>
      </c>
      <c r="AV299" s="13" t="s">
        <v>153</v>
      </c>
      <c r="AW299" s="13" t="s">
        <v>39</v>
      </c>
      <c r="AX299" s="13" t="s">
        <v>76</v>
      </c>
      <c r="AY299" s="207" t="s">
        <v>130</v>
      </c>
    </row>
    <row r="300" spans="2:65" s="12" customFormat="1" ht="13.5">
      <c r="B300" s="198"/>
      <c r="D300" s="186" t="s">
        <v>143</v>
      </c>
      <c r="E300" s="199" t="s">
        <v>5</v>
      </c>
      <c r="F300" s="200" t="s">
        <v>338</v>
      </c>
      <c r="H300" s="201">
        <v>-60.984999999999999</v>
      </c>
      <c r="I300" s="202"/>
      <c r="L300" s="198"/>
      <c r="M300" s="203"/>
      <c r="N300" s="204"/>
      <c r="O300" s="204"/>
      <c r="P300" s="204"/>
      <c r="Q300" s="204"/>
      <c r="R300" s="204"/>
      <c r="S300" s="204"/>
      <c r="T300" s="205"/>
      <c r="AT300" s="199" t="s">
        <v>143</v>
      </c>
      <c r="AU300" s="199" t="s">
        <v>86</v>
      </c>
      <c r="AV300" s="12" t="s">
        <v>86</v>
      </c>
      <c r="AW300" s="12" t="s">
        <v>39</v>
      </c>
      <c r="AX300" s="12" t="s">
        <v>76</v>
      </c>
      <c r="AY300" s="199" t="s">
        <v>130</v>
      </c>
    </row>
    <row r="301" spans="2:65" s="14" customFormat="1" ht="13.5">
      <c r="B301" s="214"/>
      <c r="D301" s="186" t="s">
        <v>143</v>
      </c>
      <c r="E301" s="215" t="s">
        <v>5</v>
      </c>
      <c r="F301" s="216" t="s">
        <v>203</v>
      </c>
      <c r="H301" s="217">
        <v>60.984999999999999</v>
      </c>
      <c r="I301" s="218"/>
      <c r="L301" s="214"/>
      <c r="M301" s="219"/>
      <c r="N301" s="220"/>
      <c r="O301" s="220"/>
      <c r="P301" s="220"/>
      <c r="Q301" s="220"/>
      <c r="R301" s="220"/>
      <c r="S301" s="220"/>
      <c r="T301" s="221"/>
      <c r="AT301" s="215" t="s">
        <v>143</v>
      </c>
      <c r="AU301" s="215" t="s">
        <v>86</v>
      </c>
      <c r="AV301" s="14" t="s">
        <v>137</v>
      </c>
      <c r="AW301" s="14" t="s">
        <v>39</v>
      </c>
      <c r="AX301" s="14" t="s">
        <v>24</v>
      </c>
      <c r="AY301" s="215" t="s">
        <v>130</v>
      </c>
    </row>
    <row r="302" spans="2:65" s="1" customFormat="1" ht="16.5" customHeight="1">
      <c r="B302" s="173"/>
      <c r="C302" s="222" t="s">
        <v>339</v>
      </c>
      <c r="D302" s="222" t="s">
        <v>340</v>
      </c>
      <c r="E302" s="223" t="s">
        <v>341</v>
      </c>
      <c r="F302" s="224" t="s">
        <v>342</v>
      </c>
      <c r="G302" s="225" t="s">
        <v>322</v>
      </c>
      <c r="H302" s="226">
        <v>109.773</v>
      </c>
      <c r="I302" s="227"/>
      <c r="J302" s="228">
        <f>ROUND(I302*H302,2)</f>
        <v>0</v>
      </c>
      <c r="K302" s="224" t="s">
        <v>5</v>
      </c>
      <c r="L302" s="229"/>
      <c r="M302" s="230" t="s">
        <v>5</v>
      </c>
      <c r="N302" s="231" t="s">
        <v>47</v>
      </c>
      <c r="O302" s="42"/>
      <c r="P302" s="183">
        <f>O302*H302</f>
        <v>0</v>
      </c>
      <c r="Q302" s="183">
        <v>0</v>
      </c>
      <c r="R302" s="183">
        <f>Q302*H302</f>
        <v>0</v>
      </c>
      <c r="S302" s="183">
        <v>0</v>
      </c>
      <c r="T302" s="184">
        <f>S302*H302</f>
        <v>0</v>
      </c>
      <c r="AR302" s="24" t="s">
        <v>211</v>
      </c>
      <c r="AT302" s="24" t="s">
        <v>340</v>
      </c>
      <c r="AU302" s="24" t="s">
        <v>86</v>
      </c>
      <c r="AY302" s="24" t="s">
        <v>130</v>
      </c>
      <c r="BE302" s="185">
        <f>IF(N302="základní",J302,0)</f>
        <v>0</v>
      </c>
      <c r="BF302" s="185">
        <f>IF(N302="snížená",J302,0)</f>
        <v>0</v>
      </c>
      <c r="BG302" s="185">
        <f>IF(N302="zákl. přenesená",J302,0)</f>
        <v>0</v>
      </c>
      <c r="BH302" s="185">
        <f>IF(N302="sníž. přenesená",J302,0)</f>
        <v>0</v>
      </c>
      <c r="BI302" s="185">
        <f>IF(N302="nulová",J302,0)</f>
        <v>0</v>
      </c>
      <c r="BJ302" s="24" t="s">
        <v>24</v>
      </c>
      <c r="BK302" s="185">
        <f>ROUND(I302*H302,2)</f>
        <v>0</v>
      </c>
      <c r="BL302" s="24" t="s">
        <v>137</v>
      </c>
      <c r="BM302" s="24" t="s">
        <v>343</v>
      </c>
    </row>
    <row r="303" spans="2:65" s="1" customFormat="1" ht="13.5">
      <c r="B303" s="41"/>
      <c r="D303" s="186" t="s">
        <v>139</v>
      </c>
      <c r="F303" s="187" t="s">
        <v>342</v>
      </c>
      <c r="I303" s="188"/>
      <c r="L303" s="41"/>
      <c r="M303" s="189"/>
      <c r="N303" s="42"/>
      <c r="O303" s="42"/>
      <c r="P303" s="42"/>
      <c r="Q303" s="42"/>
      <c r="R303" s="42"/>
      <c r="S303" s="42"/>
      <c r="T303" s="70"/>
      <c r="AT303" s="24" t="s">
        <v>139</v>
      </c>
      <c r="AU303" s="24" t="s">
        <v>86</v>
      </c>
    </row>
    <row r="304" spans="2:65" s="12" customFormat="1" ht="13.5">
      <c r="B304" s="198"/>
      <c r="D304" s="186" t="s">
        <v>143</v>
      </c>
      <c r="E304" s="199" t="s">
        <v>5</v>
      </c>
      <c r="F304" s="200" t="s">
        <v>344</v>
      </c>
      <c r="H304" s="201">
        <v>109.773</v>
      </c>
      <c r="I304" s="202"/>
      <c r="L304" s="198"/>
      <c r="M304" s="203"/>
      <c r="N304" s="204"/>
      <c r="O304" s="204"/>
      <c r="P304" s="204"/>
      <c r="Q304" s="204"/>
      <c r="R304" s="204"/>
      <c r="S304" s="204"/>
      <c r="T304" s="205"/>
      <c r="AT304" s="199" t="s">
        <v>143</v>
      </c>
      <c r="AU304" s="199" t="s">
        <v>86</v>
      </c>
      <c r="AV304" s="12" t="s">
        <v>86</v>
      </c>
      <c r="AW304" s="12" t="s">
        <v>39</v>
      </c>
      <c r="AX304" s="12" t="s">
        <v>24</v>
      </c>
      <c r="AY304" s="199" t="s">
        <v>130</v>
      </c>
    </row>
    <row r="305" spans="2:65" s="1" customFormat="1" ht="16.5" customHeight="1">
      <c r="B305" s="173"/>
      <c r="C305" s="174" t="s">
        <v>345</v>
      </c>
      <c r="D305" s="174" t="s">
        <v>132</v>
      </c>
      <c r="E305" s="175" t="s">
        <v>328</v>
      </c>
      <c r="F305" s="176" t="s">
        <v>329</v>
      </c>
      <c r="G305" s="177" t="s">
        <v>162</v>
      </c>
      <c r="H305" s="178">
        <v>60.984999999999999</v>
      </c>
      <c r="I305" s="179"/>
      <c r="J305" s="180">
        <f>ROUND(I305*H305,2)</f>
        <v>0</v>
      </c>
      <c r="K305" s="176" t="s">
        <v>136</v>
      </c>
      <c r="L305" s="41"/>
      <c r="M305" s="181" t="s">
        <v>5</v>
      </c>
      <c r="N305" s="182" t="s">
        <v>47</v>
      </c>
      <c r="O305" s="42"/>
      <c r="P305" s="183">
        <f>O305*H305</f>
        <v>0</v>
      </c>
      <c r="Q305" s="183">
        <v>0</v>
      </c>
      <c r="R305" s="183">
        <f>Q305*H305</f>
        <v>0</v>
      </c>
      <c r="S305" s="183">
        <v>0</v>
      </c>
      <c r="T305" s="184">
        <f>S305*H305</f>
        <v>0</v>
      </c>
      <c r="AR305" s="24" t="s">
        <v>137</v>
      </c>
      <c r="AT305" s="24" t="s">
        <v>132</v>
      </c>
      <c r="AU305" s="24" t="s">
        <v>86</v>
      </c>
      <c r="AY305" s="24" t="s">
        <v>130</v>
      </c>
      <c r="BE305" s="185">
        <f>IF(N305="základní",J305,0)</f>
        <v>0</v>
      </c>
      <c r="BF305" s="185">
        <f>IF(N305="snížená",J305,0)</f>
        <v>0</v>
      </c>
      <c r="BG305" s="185">
        <f>IF(N305="zákl. přenesená",J305,0)</f>
        <v>0</v>
      </c>
      <c r="BH305" s="185">
        <f>IF(N305="sníž. přenesená",J305,0)</f>
        <v>0</v>
      </c>
      <c r="BI305" s="185">
        <f>IF(N305="nulová",J305,0)</f>
        <v>0</v>
      </c>
      <c r="BJ305" s="24" t="s">
        <v>24</v>
      </c>
      <c r="BK305" s="185">
        <f>ROUND(I305*H305,2)</f>
        <v>0</v>
      </c>
      <c r="BL305" s="24" t="s">
        <v>137</v>
      </c>
      <c r="BM305" s="24" t="s">
        <v>346</v>
      </c>
    </row>
    <row r="306" spans="2:65" s="1" customFormat="1" ht="27">
      <c r="B306" s="41"/>
      <c r="D306" s="186" t="s">
        <v>139</v>
      </c>
      <c r="F306" s="187" t="s">
        <v>331</v>
      </c>
      <c r="I306" s="188"/>
      <c r="L306" s="41"/>
      <c r="M306" s="189"/>
      <c r="N306" s="42"/>
      <c r="O306" s="42"/>
      <c r="P306" s="42"/>
      <c r="Q306" s="42"/>
      <c r="R306" s="42"/>
      <c r="S306" s="42"/>
      <c r="T306" s="70"/>
      <c r="AT306" s="24" t="s">
        <v>139</v>
      </c>
      <c r="AU306" s="24" t="s">
        <v>86</v>
      </c>
    </row>
    <row r="307" spans="2:65" s="1" customFormat="1" ht="409.5">
      <c r="B307" s="41"/>
      <c r="D307" s="186" t="s">
        <v>141</v>
      </c>
      <c r="F307" s="190" t="s">
        <v>332</v>
      </c>
      <c r="I307" s="188"/>
      <c r="L307" s="41"/>
      <c r="M307" s="189"/>
      <c r="N307" s="42"/>
      <c r="O307" s="42"/>
      <c r="P307" s="42"/>
      <c r="Q307" s="42"/>
      <c r="R307" s="42"/>
      <c r="S307" s="42"/>
      <c r="T307" s="70"/>
      <c r="AT307" s="24" t="s">
        <v>141</v>
      </c>
      <c r="AU307" s="24" t="s">
        <v>86</v>
      </c>
    </row>
    <row r="308" spans="2:65" s="11" customFormat="1" ht="13.5">
      <c r="B308" s="191"/>
      <c r="D308" s="186" t="s">
        <v>143</v>
      </c>
      <c r="E308" s="192" t="s">
        <v>5</v>
      </c>
      <c r="F308" s="193" t="s">
        <v>347</v>
      </c>
      <c r="H308" s="192" t="s">
        <v>5</v>
      </c>
      <c r="I308" s="194"/>
      <c r="L308" s="191"/>
      <c r="M308" s="195"/>
      <c r="N308" s="196"/>
      <c r="O308" s="196"/>
      <c r="P308" s="196"/>
      <c r="Q308" s="196"/>
      <c r="R308" s="196"/>
      <c r="S308" s="196"/>
      <c r="T308" s="197"/>
      <c r="AT308" s="192" t="s">
        <v>143</v>
      </c>
      <c r="AU308" s="192" t="s">
        <v>86</v>
      </c>
      <c r="AV308" s="11" t="s">
        <v>24</v>
      </c>
      <c r="AW308" s="11" t="s">
        <v>39</v>
      </c>
      <c r="AX308" s="11" t="s">
        <v>76</v>
      </c>
      <c r="AY308" s="192" t="s">
        <v>130</v>
      </c>
    </row>
    <row r="309" spans="2:65" s="12" customFormat="1" ht="13.5">
      <c r="B309" s="198"/>
      <c r="D309" s="186" t="s">
        <v>143</v>
      </c>
      <c r="E309" s="199" t="s">
        <v>5</v>
      </c>
      <c r="F309" s="200" t="s">
        <v>348</v>
      </c>
      <c r="H309" s="201">
        <v>60.984999999999999</v>
      </c>
      <c r="I309" s="202"/>
      <c r="L309" s="198"/>
      <c r="M309" s="203"/>
      <c r="N309" s="204"/>
      <c r="O309" s="204"/>
      <c r="P309" s="204"/>
      <c r="Q309" s="204"/>
      <c r="R309" s="204"/>
      <c r="S309" s="204"/>
      <c r="T309" s="205"/>
      <c r="AT309" s="199" t="s">
        <v>143</v>
      </c>
      <c r="AU309" s="199" t="s">
        <v>86</v>
      </c>
      <c r="AV309" s="12" t="s">
        <v>86</v>
      </c>
      <c r="AW309" s="12" t="s">
        <v>39</v>
      </c>
      <c r="AX309" s="12" t="s">
        <v>24</v>
      </c>
      <c r="AY309" s="199" t="s">
        <v>130</v>
      </c>
    </row>
    <row r="310" spans="2:65" s="1" customFormat="1" ht="16.5" customHeight="1">
      <c r="B310" s="173"/>
      <c r="C310" s="174" t="s">
        <v>349</v>
      </c>
      <c r="D310" s="174" t="s">
        <v>132</v>
      </c>
      <c r="E310" s="175" t="s">
        <v>350</v>
      </c>
      <c r="F310" s="176" t="s">
        <v>351</v>
      </c>
      <c r="G310" s="177" t="s">
        <v>162</v>
      </c>
      <c r="H310" s="178">
        <v>37.319000000000003</v>
      </c>
      <c r="I310" s="179"/>
      <c r="J310" s="180">
        <f>ROUND(I310*H310,2)</f>
        <v>0</v>
      </c>
      <c r="K310" s="176" t="s">
        <v>136</v>
      </c>
      <c r="L310" s="41"/>
      <c r="M310" s="181" t="s">
        <v>5</v>
      </c>
      <c r="N310" s="182" t="s">
        <v>47</v>
      </c>
      <c r="O310" s="42"/>
      <c r="P310" s="183">
        <f>O310*H310</f>
        <v>0</v>
      </c>
      <c r="Q310" s="183">
        <v>0</v>
      </c>
      <c r="R310" s="183">
        <f>Q310*H310</f>
        <v>0</v>
      </c>
      <c r="S310" s="183">
        <v>0</v>
      </c>
      <c r="T310" s="184">
        <f>S310*H310</f>
        <v>0</v>
      </c>
      <c r="AR310" s="24" t="s">
        <v>137</v>
      </c>
      <c r="AT310" s="24" t="s">
        <v>132</v>
      </c>
      <c r="AU310" s="24" t="s">
        <v>86</v>
      </c>
      <c r="AY310" s="24" t="s">
        <v>130</v>
      </c>
      <c r="BE310" s="185">
        <f>IF(N310="základní",J310,0)</f>
        <v>0</v>
      </c>
      <c r="BF310" s="185">
        <f>IF(N310="snížená",J310,0)</f>
        <v>0</v>
      </c>
      <c r="BG310" s="185">
        <f>IF(N310="zákl. přenesená",J310,0)</f>
        <v>0</v>
      </c>
      <c r="BH310" s="185">
        <f>IF(N310="sníž. přenesená",J310,0)</f>
        <v>0</v>
      </c>
      <c r="BI310" s="185">
        <f>IF(N310="nulová",J310,0)</f>
        <v>0</v>
      </c>
      <c r="BJ310" s="24" t="s">
        <v>24</v>
      </c>
      <c r="BK310" s="185">
        <f>ROUND(I310*H310,2)</f>
        <v>0</v>
      </c>
      <c r="BL310" s="24" t="s">
        <v>137</v>
      </c>
      <c r="BM310" s="24" t="s">
        <v>352</v>
      </c>
    </row>
    <row r="311" spans="2:65" s="1" customFormat="1" ht="40.5">
      <c r="B311" s="41"/>
      <c r="D311" s="186" t="s">
        <v>139</v>
      </c>
      <c r="F311" s="187" t="s">
        <v>353</v>
      </c>
      <c r="I311" s="188"/>
      <c r="L311" s="41"/>
      <c r="M311" s="189"/>
      <c r="N311" s="42"/>
      <c r="O311" s="42"/>
      <c r="P311" s="42"/>
      <c r="Q311" s="42"/>
      <c r="R311" s="42"/>
      <c r="S311" s="42"/>
      <c r="T311" s="70"/>
      <c r="AT311" s="24" t="s">
        <v>139</v>
      </c>
      <c r="AU311" s="24" t="s">
        <v>86</v>
      </c>
    </row>
    <row r="312" spans="2:65" s="1" customFormat="1" ht="94.5">
      <c r="B312" s="41"/>
      <c r="D312" s="186" t="s">
        <v>141</v>
      </c>
      <c r="F312" s="190" t="s">
        <v>354</v>
      </c>
      <c r="I312" s="188"/>
      <c r="L312" s="41"/>
      <c r="M312" s="189"/>
      <c r="N312" s="42"/>
      <c r="O312" s="42"/>
      <c r="P312" s="42"/>
      <c r="Q312" s="42"/>
      <c r="R312" s="42"/>
      <c r="S312" s="42"/>
      <c r="T312" s="70"/>
      <c r="AT312" s="24" t="s">
        <v>141</v>
      </c>
      <c r="AU312" s="24" t="s">
        <v>86</v>
      </c>
    </row>
    <row r="313" spans="2:65" s="11" customFormat="1" ht="13.5">
      <c r="B313" s="191"/>
      <c r="D313" s="186" t="s">
        <v>143</v>
      </c>
      <c r="E313" s="192" t="s">
        <v>5</v>
      </c>
      <c r="F313" s="193" t="s">
        <v>355</v>
      </c>
      <c r="H313" s="192" t="s">
        <v>5</v>
      </c>
      <c r="I313" s="194"/>
      <c r="L313" s="191"/>
      <c r="M313" s="195"/>
      <c r="N313" s="196"/>
      <c r="O313" s="196"/>
      <c r="P313" s="196"/>
      <c r="Q313" s="196"/>
      <c r="R313" s="196"/>
      <c r="S313" s="196"/>
      <c r="T313" s="197"/>
      <c r="AT313" s="192" t="s">
        <v>143</v>
      </c>
      <c r="AU313" s="192" t="s">
        <v>86</v>
      </c>
      <c r="AV313" s="11" t="s">
        <v>24</v>
      </c>
      <c r="AW313" s="11" t="s">
        <v>39</v>
      </c>
      <c r="AX313" s="11" t="s">
        <v>76</v>
      </c>
      <c r="AY313" s="192" t="s">
        <v>130</v>
      </c>
    </row>
    <row r="314" spans="2:65" s="11" customFormat="1" ht="13.5">
      <c r="B314" s="191"/>
      <c r="D314" s="186" t="s">
        <v>143</v>
      </c>
      <c r="E314" s="192" t="s">
        <v>5</v>
      </c>
      <c r="F314" s="193" t="s">
        <v>181</v>
      </c>
      <c r="H314" s="192" t="s">
        <v>5</v>
      </c>
      <c r="I314" s="194"/>
      <c r="L314" s="191"/>
      <c r="M314" s="195"/>
      <c r="N314" s="196"/>
      <c r="O314" s="196"/>
      <c r="P314" s="196"/>
      <c r="Q314" s="196"/>
      <c r="R314" s="196"/>
      <c r="S314" s="196"/>
      <c r="T314" s="197"/>
      <c r="AT314" s="192" t="s">
        <v>143</v>
      </c>
      <c r="AU314" s="192" t="s">
        <v>86</v>
      </c>
      <c r="AV314" s="11" t="s">
        <v>24</v>
      </c>
      <c r="AW314" s="11" t="s">
        <v>39</v>
      </c>
      <c r="AX314" s="11" t="s">
        <v>76</v>
      </c>
      <c r="AY314" s="192" t="s">
        <v>130</v>
      </c>
    </row>
    <row r="315" spans="2:65" s="12" customFormat="1" ht="13.5">
      <c r="B315" s="198"/>
      <c r="D315" s="186" t="s">
        <v>143</v>
      </c>
      <c r="E315" s="199" t="s">
        <v>5</v>
      </c>
      <c r="F315" s="200" t="s">
        <v>356</v>
      </c>
      <c r="H315" s="201">
        <v>0.81699999999999995</v>
      </c>
      <c r="I315" s="202"/>
      <c r="L315" s="198"/>
      <c r="M315" s="203"/>
      <c r="N315" s="204"/>
      <c r="O315" s="204"/>
      <c r="P315" s="204"/>
      <c r="Q315" s="204"/>
      <c r="R315" s="204"/>
      <c r="S315" s="204"/>
      <c r="T315" s="205"/>
      <c r="AT315" s="199" t="s">
        <v>143</v>
      </c>
      <c r="AU315" s="199" t="s">
        <v>86</v>
      </c>
      <c r="AV315" s="12" t="s">
        <v>86</v>
      </c>
      <c r="AW315" s="12" t="s">
        <v>39</v>
      </c>
      <c r="AX315" s="12" t="s">
        <v>76</v>
      </c>
      <c r="AY315" s="199" t="s">
        <v>130</v>
      </c>
    </row>
    <row r="316" spans="2:65" s="11" customFormat="1" ht="13.5">
      <c r="B316" s="191"/>
      <c r="D316" s="186" t="s">
        <v>143</v>
      </c>
      <c r="E316" s="192" t="s">
        <v>5</v>
      </c>
      <c r="F316" s="193" t="s">
        <v>184</v>
      </c>
      <c r="H316" s="192" t="s">
        <v>5</v>
      </c>
      <c r="I316" s="194"/>
      <c r="L316" s="191"/>
      <c r="M316" s="195"/>
      <c r="N316" s="196"/>
      <c r="O316" s="196"/>
      <c r="P316" s="196"/>
      <c r="Q316" s="196"/>
      <c r="R316" s="196"/>
      <c r="S316" s="196"/>
      <c r="T316" s="197"/>
      <c r="AT316" s="192" t="s">
        <v>143</v>
      </c>
      <c r="AU316" s="192" t="s">
        <v>86</v>
      </c>
      <c r="AV316" s="11" t="s">
        <v>24</v>
      </c>
      <c r="AW316" s="11" t="s">
        <v>39</v>
      </c>
      <c r="AX316" s="11" t="s">
        <v>76</v>
      </c>
      <c r="AY316" s="192" t="s">
        <v>130</v>
      </c>
    </row>
    <row r="317" spans="2:65" s="12" customFormat="1" ht="13.5">
      <c r="B317" s="198"/>
      <c r="D317" s="186" t="s">
        <v>143</v>
      </c>
      <c r="E317" s="199" t="s">
        <v>5</v>
      </c>
      <c r="F317" s="200" t="s">
        <v>357</v>
      </c>
      <c r="H317" s="201">
        <v>3.2669999999999999</v>
      </c>
      <c r="I317" s="202"/>
      <c r="L317" s="198"/>
      <c r="M317" s="203"/>
      <c r="N317" s="204"/>
      <c r="O317" s="204"/>
      <c r="P317" s="204"/>
      <c r="Q317" s="204"/>
      <c r="R317" s="204"/>
      <c r="S317" s="204"/>
      <c r="T317" s="205"/>
      <c r="AT317" s="199" t="s">
        <v>143</v>
      </c>
      <c r="AU317" s="199" t="s">
        <v>86</v>
      </c>
      <c r="AV317" s="12" t="s">
        <v>86</v>
      </c>
      <c r="AW317" s="12" t="s">
        <v>39</v>
      </c>
      <c r="AX317" s="12" t="s">
        <v>76</v>
      </c>
      <c r="AY317" s="199" t="s">
        <v>130</v>
      </c>
    </row>
    <row r="318" spans="2:65" s="11" customFormat="1" ht="13.5">
      <c r="B318" s="191"/>
      <c r="D318" s="186" t="s">
        <v>143</v>
      </c>
      <c r="E318" s="192" t="s">
        <v>5</v>
      </c>
      <c r="F318" s="193" t="s">
        <v>187</v>
      </c>
      <c r="H318" s="192" t="s">
        <v>5</v>
      </c>
      <c r="I318" s="194"/>
      <c r="L318" s="191"/>
      <c r="M318" s="195"/>
      <c r="N318" s="196"/>
      <c r="O318" s="196"/>
      <c r="P318" s="196"/>
      <c r="Q318" s="196"/>
      <c r="R318" s="196"/>
      <c r="S318" s="196"/>
      <c r="T318" s="197"/>
      <c r="AT318" s="192" t="s">
        <v>143</v>
      </c>
      <c r="AU318" s="192" t="s">
        <v>86</v>
      </c>
      <c r="AV318" s="11" t="s">
        <v>24</v>
      </c>
      <c r="AW318" s="11" t="s">
        <v>39</v>
      </c>
      <c r="AX318" s="11" t="s">
        <v>76</v>
      </c>
      <c r="AY318" s="192" t="s">
        <v>130</v>
      </c>
    </row>
    <row r="319" spans="2:65" s="12" customFormat="1" ht="13.5">
      <c r="B319" s="198"/>
      <c r="D319" s="186" t="s">
        <v>143</v>
      </c>
      <c r="E319" s="199" t="s">
        <v>5</v>
      </c>
      <c r="F319" s="200" t="s">
        <v>356</v>
      </c>
      <c r="H319" s="201">
        <v>0.81699999999999995</v>
      </c>
      <c r="I319" s="202"/>
      <c r="L319" s="198"/>
      <c r="M319" s="203"/>
      <c r="N319" s="204"/>
      <c r="O319" s="204"/>
      <c r="P319" s="204"/>
      <c r="Q319" s="204"/>
      <c r="R319" s="204"/>
      <c r="S319" s="204"/>
      <c r="T319" s="205"/>
      <c r="AT319" s="199" t="s">
        <v>143</v>
      </c>
      <c r="AU319" s="199" t="s">
        <v>86</v>
      </c>
      <c r="AV319" s="12" t="s">
        <v>86</v>
      </c>
      <c r="AW319" s="12" t="s">
        <v>39</v>
      </c>
      <c r="AX319" s="12" t="s">
        <v>76</v>
      </c>
      <c r="AY319" s="199" t="s">
        <v>130</v>
      </c>
    </row>
    <row r="320" spans="2:65" s="11" customFormat="1" ht="13.5">
      <c r="B320" s="191"/>
      <c r="D320" s="186" t="s">
        <v>143</v>
      </c>
      <c r="E320" s="192" t="s">
        <v>5</v>
      </c>
      <c r="F320" s="193" t="s">
        <v>181</v>
      </c>
      <c r="H320" s="192" t="s">
        <v>5</v>
      </c>
      <c r="I320" s="194"/>
      <c r="L320" s="191"/>
      <c r="M320" s="195"/>
      <c r="N320" s="196"/>
      <c r="O320" s="196"/>
      <c r="P320" s="196"/>
      <c r="Q320" s="196"/>
      <c r="R320" s="196"/>
      <c r="S320" s="196"/>
      <c r="T320" s="197"/>
      <c r="AT320" s="192" t="s">
        <v>143</v>
      </c>
      <c r="AU320" s="192" t="s">
        <v>86</v>
      </c>
      <c r="AV320" s="11" t="s">
        <v>24</v>
      </c>
      <c r="AW320" s="11" t="s">
        <v>39</v>
      </c>
      <c r="AX320" s="11" t="s">
        <v>76</v>
      </c>
      <c r="AY320" s="192" t="s">
        <v>130</v>
      </c>
    </row>
    <row r="321" spans="2:51" s="12" customFormat="1" ht="13.5">
      <c r="B321" s="198"/>
      <c r="D321" s="186" t="s">
        <v>143</v>
      </c>
      <c r="E321" s="199" t="s">
        <v>5</v>
      </c>
      <c r="F321" s="200" t="s">
        <v>356</v>
      </c>
      <c r="H321" s="201">
        <v>0.81699999999999995</v>
      </c>
      <c r="I321" s="202"/>
      <c r="L321" s="198"/>
      <c r="M321" s="203"/>
      <c r="N321" s="204"/>
      <c r="O321" s="204"/>
      <c r="P321" s="204"/>
      <c r="Q321" s="204"/>
      <c r="R321" s="204"/>
      <c r="S321" s="204"/>
      <c r="T321" s="205"/>
      <c r="AT321" s="199" t="s">
        <v>143</v>
      </c>
      <c r="AU321" s="199" t="s">
        <v>86</v>
      </c>
      <c r="AV321" s="12" t="s">
        <v>86</v>
      </c>
      <c r="AW321" s="12" t="s">
        <v>39</v>
      </c>
      <c r="AX321" s="12" t="s">
        <v>76</v>
      </c>
      <c r="AY321" s="199" t="s">
        <v>130</v>
      </c>
    </row>
    <row r="322" spans="2:51" s="11" customFormat="1" ht="13.5">
      <c r="B322" s="191"/>
      <c r="D322" s="186" t="s">
        <v>143</v>
      </c>
      <c r="E322" s="192" t="s">
        <v>5</v>
      </c>
      <c r="F322" s="193" t="s">
        <v>181</v>
      </c>
      <c r="H322" s="192" t="s">
        <v>5</v>
      </c>
      <c r="I322" s="194"/>
      <c r="L322" s="191"/>
      <c r="M322" s="195"/>
      <c r="N322" s="196"/>
      <c r="O322" s="196"/>
      <c r="P322" s="196"/>
      <c r="Q322" s="196"/>
      <c r="R322" s="196"/>
      <c r="S322" s="196"/>
      <c r="T322" s="197"/>
      <c r="AT322" s="192" t="s">
        <v>143</v>
      </c>
      <c r="AU322" s="192" t="s">
        <v>86</v>
      </c>
      <c r="AV322" s="11" t="s">
        <v>24</v>
      </c>
      <c r="AW322" s="11" t="s">
        <v>39</v>
      </c>
      <c r="AX322" s="11" t="s">
        <v>76</v>
      </c>
      <c r="AY322" s="192" t="s">
        <v>130</v>
      </c>
    </row>
    <row r="323" spans="2:51" s="12" customFormat="1" ht="13.5">
      <c r="B323" s="198"/>
      <c r="D323" s="186" t="s">
        <v>143</v>
      </c>
      <c r="E323" s="199" t="s">
        <v>5</v>
      </c>
      <c r="F323" s="200" t="s">
        <v>356</v>
      </c>
      <c r="H323" s="201">
        <v>0.81699999999999995</v>
      </c>
      <c r="I323" s="202"/>
      <c r="L323" s="198"/>
      <c r="M323" s="203"/>
      <c r="N323" s="204"/>
      <c r="O323" s="204"/>
      <c r="P323" s="204"/>
      <c r="Q323" s="204"/>
      <c r="R323" s="204"/>
      <c r="S323" s="204"/>
      <c r="T323" s="205"/>
      <c r="AT323" s="199" t="s">
        <v>143</v>
      </c>
      <c r="AU323" s="199" t="s">
        <v>86</v>
      </c>
      <c r="AV323" s="12" t="s">
        <v>86</v>
      </c>
      <c r="AW323" s="12" t="s">
        <v>39</v>
      </c>
      <c r="AX323" s="12" t="s">
        <v>76</v>
      </c>
      <c r="AY323" s="199" t="s">
        <v>130</v>
      </c>
    </row>
    <row r="324" spans="2:51" s="11" customFormat="1" ht="13.5">
      <c r="B324" s="191"/>
      <c r="D324" s="186" t="s">
        <v>143</v>
      </c>
      <c r="E324" s="192" t="s">
        <v>5</v>
      </c>
      <c r="F324" s="193" t="s">
        <v>187</v>
      </c>
      <c r="H324" s="192" t="s">
        <v>5</v>
      </c>
      <c r="I324" s="194"/>
      <c r="L324" s="191"/>
      <c r="M324" s="195"/>
      <c r="N324" s="196"/>
      <c r="O324" s="196"/>
      <c r="P324" s="196"/>
      <c r="Q324" s="196"/>
      <c r="R324" s="196"/>
      <c r="S324" s="196"/>
      <c r="T324" s="197"/>
      <c r="AT324" s="192" t="s">
        <v>143</v>
      </c>
      <c r="AU324" s="192" t="s">
        <v>86</v>
      </c>
      <c r="AV324" s="11" t="s">
        <v>24</v>
      </c>
      <c r="AW324" s="11" t="s">
        <v>39</v>
      </c>
      <c r="AX324" s="11" t="s">
        <v>76</v>
      </c>
      <c r="AY324" s="192" t="s">
        <v>130</v>
      </c>
    </row>
    <row r="325" spans="2:51" s="12" customFormat="1" ht="13.5">
      <c r="B325" s="198"/>
      <c r="D325" s="186" t="s">
        <v>143</v>
      </c>
      <c r="E325" s="199" t="s">
        <v>5</v>
      </c>
      <c r="F325" s="200" t="s">
        <v>356</v>
      </c>
      <c r="H325" s="201">
        <v>0.81699999999999995</v>
      </c>
      <c r="I325" s="202"/>
      <c r="L325" s="198"/>
      <c r="M325" s="203"/>
      <c r="N325" s="204"/>
      <c r="O325" s="204"/>
      <c r="P325" s="204"/>
      <c r="Q325" s="204"/>
      <c r="R325" s="204"/>
      <c r="S325" s="204"/>
      <c r="T325" s="205"/>
      <c r="AT325" s="199" t="s">
        <v>143</v>
      </c>
      <c r="AU325" s="199" t="s">
        <v>86</v>
      </c>
      <c r="AV325" s="12" t="s">
        <v>86</v>
      </c>
      <c r="AW325" s="12" t="s">
        <v>39</v>
      </c>
      <c r="AX325" s="12" t="s">
        <v>76</v>
      </c>
      <c r="AY325" s="199" t="s">
        <v>130</v>
      </c>
    </row>
    <row r="326" spans="2:51" s="11" customFormat="1" ht="13.5">
      <c r="B326" s="191"/>
      <c r="D326" s="186" t="s">
        <v>143</v>
      </c>
      <c r="E326" s="192" t="s">
        <v>5</v>
      </c>
      <c r="F326" s="193" t="s">
        <v>194</v>
      </c>
      <c r="H326" s="192" t="s">
        <v>5</v>
      </c>
      <c r="I326" s="194"/>
      <c r="L326" s="191"/>
      <c r="M326" s="195"/>
      <c r="N326" s="196"/>
      <c r="O326" s="196"/>
      <c r="P326" s="196"/>
      <c r="Q326" s="196"/>
      <c r="R326" s="196"/>
      <c r="S326" s="196"/>
      <c r="T326" s="197"/>
      <c r="AT326" s="192" t="s">
        <v>143</v>
      </c>
      <c r="AU326" s="192" t="s">
        <v>86</v>
      </c>
      <c r="AV326" s="11" t="s">
        <v>24</v>
      </c>
      <c r="AW326" s="11" t="s">
        <v>39</v>
      </c>
      <c r="AX326" s="11" t="s">
        <v>76</v>
      </c>
      <c r="AY326" s="192" t="s">
        <v>130</v>
      </c>
    </row>
    <row r="327" spans="2:51" s="12" customFormat="1" ht="13.5">
      <c r="B327" s="198"/>
      <c r="D327" s="186" t="s">
        <v>143</v>
      </c>
      <c r="E327" s="199" t="s">
        <v>5</v>
      </c>
      <c r="F327" s="200" t="s">
        <v>356</v>
      </c>
      <c r="H327" s="201">
        <v>0.81699999999999995</v>
      </c>
      <c r="I327" s="202"/>
      <c r="L327" s="198"/>
      <c r="M327" s="203"/>
      <c r="N327" s="204"/>
      <c r="O327" s="204"/>
      <c r="P327" s="204"/>
      <c r="Q327" s="204"/>
      <c r="R327" s="204"/>
      <c r="S327" s="204"/>
      <c r="T327" s="205"/>
      <c r="AT327" s="199" t="s">
        <v>143</v>
      </c>
      <c r="AU327" s="199" t="s">
        <v>86</v>
      </c>
      <c r="AV327" s="12" t="s">
        <v>86</v>
      </c>
      <c r="AW327" s="12" t="s">
        <v>39</v>
      </c>
      <c r="AX327" s="12" t="s">
        <v>76</v>
      </c>
      <c r="AY327" s="199" t="s">
        <v>130</v>
      </c>
    </row>
    <row r="328" spans="2:51" s="11" customFormat="1" ht="13.5">
      <c r="B328" s="191"/>
      <c r="D328" s="186" t="s">
        <v>143</v>
      </c>
      <c r="E328" s="192" t="s">
        <v>5</v>
      </c>
      <c r="F328" s="193" t="s">
        <v>195</v>
      </c>
      <c r="H328" s="192" t="s">
        <v>5</v>
      </c>
      <c r="I328" s="194"/>
      <c r="L328" s="191"/>
      <c r="M328" s="195"/>
      <c r="N328" s="196"/>
      <c r="O328" s="196"/>
      <c r="P328" s="196"/>
      <c r="Q328" s="196"/>
      <c r="R328" s="196"/>
      <c r="S328" s="196"/>
      <c r="T328" s="197"/>
      <c r="AT328" s="192" t="s">
        <v>143</v>
      </c>
      <c r="AU328" s="192" t="s">
        <v>86</v>
      </c>
      <c r="AV328" s="11" t="s">
        <v>24</v>
      </c>
      <c r="AW328" s="11" t="s">
        <v>39</v>
      </c>
      <c r="AX328" s="11" t="s">
        <v>76</v>
      </c>
      <c r="AY328" s="192" t="s">
        <v>130</v>
      </c>
    </row>
    <row r="329" spans="2:51" s="12" customFormat="1" ht="13.5">
      <c r="B329" s="198"/>
      <c r="D329" s="186" t="s">
        <v>143</v>
      </c>
      <c r="E329" s="199" t="s">
        <v>5</v>
      </c>
      <c r="F329" s="200" t="s">
        <v>358</v>
      </c>
      <c r="H329" s="201">
        <v>1.6339999999999999</v>
      </c>
      <c r="I329" s="202"/>
      <c r="L329" s="198"/>
      <c r="M329" s="203"/>
      <c r="N329" s="204"/>
      <c r="O329" s="204"/>
      <c r="P329" s="204"/>
      <c r="Q329" s="204"/>
      <c r="R329" s="204"/>
      <c r="S329" s="204"/>
      <c r="T329" s="205"/>
      <c r="AT329" s="199" t="s">
        <v>143</v>
      </c>
      <c r="AU329" s="199" t="s">
        <v>86</v>
      </c>
      <c r="AV329" s="12" t="s">
        <v>86</v>
      </c>
      <c r="AW329" s="12" t="s">
        <v>39</v>
      </c>
      <c r="AX329" s="12" t="s">
        <v>76</v>
      </c>
      <c r="AY329" s="199" t="s">
        <v>130</v>
      </c>
    </row>
    <row r="330" spans="2:51" s="11" customFormat="1" ht="13.5">
      <c r="B330" s="191"/>
      <c r="D330" s="186" t="s">
        <v>143</v>
      </c>
      <c r="E330" s="192" t="s">
        <v>5</v>
      </c>
      <c r="F330" s="193" t="s">
        <v>181</v>
      </c>
      <c r="H330" s="192" t="s">
        <v>5</v>
      </c>
      <c r="I330" s="194"/>
      <c r="L330" s="191"/>
      <c r="M330" s="195"/>
      <c r="N330" s="196"/>
      <c r="O330" s="196"/>
      <c r="P330" s="196"/>
      <c r="Q330" s="196"/>
      <c r="R330" s="196"/>
      <c r="S330" s="196"/>
      <c r="T330" s="197"/>
      <c r="AT330" s="192" t="s">
        <v>143</v>
      </c>
      <c r="AU330" s="192" t="s">
        <v>86</v>
      </c>
      <c r="AV330" s="11" t="s">
        <v>24</v>
      </c>
      <c r="AW330" s="11" t="s">
        <v>39</v>
      </c>
      <c r="AX330" s="11" t="s">
        <v>76</v>
      </c>
      <c r="AY330" s="192" t="s">
        <v>130</v>
      </c>
    </row>
    <row r="331" spans="2:51" s="12" customFormat="1" ht="13.5">
      <c r="B331" s="198"/>
      <c r="D331" s="186" t="s">
        <v>143</v>
      </c>
      <c r="E331" s="199" t="s">
        <v>5</v>
      </c>
      <c r="F331" s="200" t="s">
        <v>356</v>
      </c>
      <c r="H331" s="201">
        <v>0.81699999999999995</v>
      </c>
      <c r="I331" s="202"/>
      <c r="L331" s="198"/>
      <c r="M331" s="203"/>
      <c r="N331" s="204"/>
      <c r="O331" s="204"/>
      <c r="P331" s="204"/>
      <c r="Q331" s="204"/>
      <c r="R331" s="204"/>
      <c r="S331" s="204"/>
      <c r="T331" s="205"/>
      <c r="AT331" s="199" t="s">
        <v>143</v>
      </c>
      <c r="AU331" s="199" t="s">
        <v>86</v>
      </c>
      <c r="AV331" s="12" t="s">
        <v>86</v>
      </c>
      <c r="AW331" s="12" t="s">
        <v>39</v>
      </c>
      <c r="AX331" s="12" t="s">
        <v>76</v>
      </c>
      <c r="AY331" s="199" t="s">
        <v>130</v>
      </c>
    </row>
    <row r="332" spans="2:51" s="12" customFormat="1" ht="13.5">
      <c r="B332" s="198"/>
      <c r="D332" s="186" t="s">
        <v>143</v>
      </c>
      <c r="E332" s="199" t="s">
        <v>5</v>
      </c>
      <c r="F332" s="200" t="s">
        <v>359</v>
      </c>
      <c r="H332" s="201">
        <v>2.1779999999999999</v>
      </c>
      <c r="I332" s="202"/>
      <c r="L332" s="198"/>
      <c r="M332" s="203"/>
      <c r="N332" s="204"/>
      <c r="O332" s="204"/>
      <c r="P332" s="204"/>
      <c r="Q332" s="204"/>
      <c r="R332" s="204"/>
      <c r="S332" s="204"/>
      <c r="T332" s="205"/>
      <c r="AT332" s="199" t="s">
        <v>143</v>
      </c>
      <c r="AU332" s="199" t="s">
        <v>86</v>
      </c>
      <c r="AV332" s="12" t="s">
        <v>86</v>
      </c>
      <c r="AW332" s="12" t="s">
        <v>39</v>
      </c>
      <c r="AX332" s="12" t="s">
        <v>76</v>
      </c>
      <c r="AY332" s="199" t="s">
        <v>130</v>
      </c>
    </row>
    <row r="333" spans="2:51" s="11" customFormat="1" ht="13.5">
      <c r="B333" s="191"/>
      <c r="D333" s="186" t="s">
        <v>143</v>
      </c>
      <c r="E333" s="192" t="s">
        <v>5</v>
      </c>
      <c r="F333" s="193" t="s">
        <v>194</v>
      </c>
      <c r="H333" s="192" t="s">
        <v>5</v>
      </c>
      <c r="I333" s="194"/>
      <c r="L333" s="191"/>
      <c r="M333" s="195"/>
      <c r="N333" s="196"/>
      <c r="O333" s="196"/>
      <c r="P333" s="196"/>
      <c r="Q333" s="196"/>
      <c r="R333" s="196"/>
      <c r="S333" s="196"/>
      <c r="T333" s="197"/>
      <c r="AT333" s="192" t="s">
        <v>143</v>
      </c>
      <c r="AU333" s="192" t="s">
        <v>86</v>
      </c>
      <c r="AV333" s="11" t="s">
        <v>24</v>
      </c>
      <c r="AW333" s="11" t="s">
        <v>39</v>
      </c>
      <c r="AX333" s="11" t="s">
        <v>76</v>
      </c>
      <c r="AY333" s="192" t="s">
        <v>130</v>
      </c>
    </row>
    <row r="334" spans="2:51" s="12" customFormat="1" ht="13.5">
      <c r="B334" s="198"/>
      <c r="D334" s="186" t="s">
        <v>143</v>
      </c>
      <c r="E334" s="199" t="s">
        <v>5</v>
      </c>
      <c r="F334" s="200" t="s">
        <v>356</v>
      </c>
      <c r="H334" s="201">
        <v>0.81699999999999995</v>
      </c>
      <c r="I334" s="202"/>
      <c r="L334" s="198"/>
      <c r="M334" s="203"/>
      <c r="N334" s="204"/>
      <c r="O334" s="204"/>
      <c r="P334" s="204"/>
      <c r="Q334" s="204"/>
      <c r="R334" s="204"/>
      <c r="S334" s="204"/>
      <c r="T334" s="205"/>
      <c r="AT334" s="199" t="s">
        <v>143</v>
      </c>
      <c r="AU334" s="199" t="s">
        <v>86</v>
      </c>
      <c r="AV334" s="12" t="s">
        <v>86</v>
      </c>
      <c r="AW334" s="12" t="s">
        <v>39</v>
      </c>
      <c r="AX334" s="12" t="s">
        <v>76</v>
      </c>
      <c r="AY334" s="199" t="s">
        <v>130</v>
      </c>
    </row>
    <row r="335" spans="2:51" s="11" customFormat="1" ht="13.5">
      <c r="B335" s="191"/>
      <c r="D335" s="186" t="s">
        <v>143</v>
      </c>
      <c r="E335" s="192" t="s">
        <v>5</v>
      </c>
      <c r="F335" s="193" t="s">
        <v>195</v>
      </c>
      <c r="H335" s="192" t="s">
        <v>5</v>
      </c>
      <c r="I335" s="194"/>
      <c r="L335" s="191"/>
      <c r="M335" s="195"/>
      <c r="N335" s="196"/>
      <c r="O335" s="196"/>
      <c r="P335" s="196"/>
      <c r="Q335" s="196"/>
      <c r="R335" s="196"/>
      <c r="S335" s="196"/>
      <c r="T335" s="197"/>
      <c r="AT335" s="192" t="s">
        <v>143</v>
      </c>
      <c r="AU335" s="192" t="s">
        <v>86</v>
      </c>
      <c r="AV335" s="11" t="s">
        <v>24</v>
      </c>
      <c r="AW335" s="11" t="s">
        <v>39</v>
      </c>
      <c r="AX335" s="11" t="s">
        <v>76</v>
      </c>
      <c r="AY335" s="192" t="s">
        <v>130</v>
      </c>
    </row>
    <row r="336" spans="2:51" s="12" customFormat="1" ht="13.5">
      <c r="B336" s="198"/>
      <c r="D336" s="186" t="s">
        <v>143</v>
      </c>
      <c r="E336" s="199" t="s">
        <v>5</v>
      </c>
      <c r="F336" s="200" t="s">
        <v>358</v>
      </c>
      <c r="H336" s="201">
        <v>1.6339999999999999</v>
      </c>
      <c r="I336" s="202"/>
      <c r="L336" s="198"/>
      <c r="M336" s="203"/>
      <c r="N336" s="204"/>
      <c r="O336" s="204"/>
      <c r="P336" s="204"/>
      <c r="Q336" s="204"/>
      <c r="R336" s="204"/>
      <c r="S336" s="204"/>
      <c r="T336" s="205"/>
      <c r="AT336" s="199" t="s">
        <v>143</v>
      </c>
      <c r="AU336" s="199" t="s">
        <v>86</v>
      </c>
      <c r="AV336" s="12" t="s">
        <v>86</v>
      </c>
      <c r="AW336" s="12" t="s">
        <v>39</v>
      </c>
      <c r="AX336" s="12" t="s">
        <v>76</v>
      </c>
      <c r="AY336" s="199" t="s">
        <v>130</v>
      </c>
    </row>
    <row r="337" spans="2:65" s="11" customFormat="1" ht="13.5">
      <c r="B337" s="191"/>
      <c r="D337" s="186" t="s">
        <v>143</v>
      </c>
      <c r="E337" s="192" t="s">
        <v>5</v>
      </c>
      <c r="F337" s="193" t="s">
        <v>360</v>
      </c>
      <c r="H337" s="192" t="s">
        <v>5</v>
      </c>
      <c r="I337" s="194"/>
      <c r="L337" s="191"/>
      <c r="M337" s="195"/>
      <c r="N337" s="196"/>
      <c r="O337" s="196"/>
      <c r="P337" s="196"/>
      <c r="Q337" s="196"/>
      <c r="R337" s="196"/>
      <c r="S337" s="196"/>
      <c r="T337" s="197"/>
      <c r="AT337" s="192" t="s">
        <v>143</v>
      </c>
      <c r="AU337" s="192" t="s">
        <v>86</v>
      </c>
      <c r="AV337" s="11" t="s">
        <v>24</v>
      </c>
      <c r="AW337" s="11" t="s">
        <v>39</v>
      </c>
      <c r="AX337" s="11" t="s">
        <v>76</v>
      </c>
      <c r="AY337" s="192" t="s">
        <v>130</v>
      </c>
    </row>
    <row r="338" spans="2:65" s="12" customFormat="1" ht="13.5">
      <c r="B338" s="198"/>
      <c r="D338" s="186" t="s">
        <v>143</v>
      </c>
      <c r="E338" s="199" t="s">
        <v>5</v>
      </c>
      <c r="F338" s="200" t="s">
        <v>361</v>
      </c>
      <c r="H338" s="201">
        <v>2.1779999999999999</v>
      </c>
      <c r="I338" s="202"/>
      <c r="L338" s="198"/>
      <c r="M338" s="203"/>
      <c r="N338" s="204"/>
      <c r="O338" s="204"/>
      <c r="P338" s="204"/>
      <c r="Q338" s="204"/>
      <c r="R338" s="204"/>
      <c r="S338" s="204"/>
      <c r="T338" s="205"/>
      <c r="AT338" s="199" t="s">
        <v>143</v>
      </c>
      <c r="AU338" s="199" t="s">
        <v>86</v>
      </c>
      <c r="AV338" s="12" t="s">
        <v>86</v>
      </c>
      <c r="AW338" s="12" t="s">
        <v>39</v>
      </c>
      <c r="AX338" s="12" t="s">
        <v>76</v>
      </c>
      <c r="AY338" s="199" t="s">
        <v>130</v>
      </c>
    </row>
    <row r="339" spans="2:65" s="12" customFormat="1" ht="13.5">
      <c r="B339" s="198"/>
      <c r="D339" s="186" t="s">
        <v>143</v>
      </c>
      <c r="E339" s="199" t="s">
        <v>5</v>
      </c>
      <c r="F339" s="200" t="s">
        <v>362</v>
      </c>
      <c r="H339" s="201">
        <v>19.529</v>
      </c>
      <c r="I339" s="202"/>
      <c r="L339" s="198"/>
      <c r="M339" s="203"/>
      <c r="N339" s="204"/>
      <c r="O339" s="204"/>
      <c r="P339" s="204"/>
      <c r="Q339" s="204"/>
      <c r="R339" s="204"/>
      <c r="S339" s="204"/>
      <c r="T339" s="205"/>
      <c r="AT339" s="199" t="s">
        <v>143</v>
      </c>
      <c r="AU339" s="199" t="s">
        <v>86</v>
      </c>
      <c r="AV339" s="12" t="s">
        <v>86</v>
      </c>
      <c r="AW339" s="12" t="s">
        <v>39</v>
      </c>
      <c r="AX339" s="12" t="s">
        <v>76</v>
      </c>
      <c r="AY339" s="199" t="s">
        <v>130</v>
      </c>
    </row>
    <row r="340" spans="2:65" s="12" customFormat="1" ht="13.5">
      <c r="B340" s="198"/>
      <c r="D340" s="186" t="s">
        <v>143</v>
      </c>
      <c r="E340" s="199" t="s">
        <v>5</v>
      </c>
      <c r="F340" s="200" t="s">
        <v>363</v>
      </c>
      <c r="H340" s="201">
        <v>0.36299999999999999</v>
      </c>
      <c r="I340" s="202"/>
      <c r="L340" s="198"/>
      <c r="M340" s="203"/>
      <c r="N340" s="204"/>
      <c r="O340" s="204"/>
      <c r="P340" s="204"/>
      <c r="Q340" s="204"/>
      <c r="R340" s="204"/>
      <c r="S340" s="204"/>
      <c r="T340" s="205"/>
      <c r="AT340" s="199" t="s">
        <v>143</v>
      </c>
      <c r="AU340" s="199" t="s">
        <v>86</v>
      </c>
      <c r="AV340" s="12" t="s">
        <v>86</v>
      </c>
      <c r="AW340" s="12" t="s">
        <v>39</v>
      </c>
      <c r="AX340" s="12" t="s">
        <v>76</v>
      </c>
      <c r="AY340" s="199" t="s">
        <v>130</v>
      </c>
    </row>
    <row r="341" spans="2:65" s="14" customFormat="1" ht="13.5">
      <c r="B341" s="214"/>
      <c r="D341" s="186" t="s">
        <v>143</v>
      </c>
      <c r="E341" s="215" t="s">
        <v>5</v>
      </c>
      <c r="F341" s="216" t="s">
        <v>203</v>
      </c>
      <c r="H341" s="217">
        <v>37.319000000000003</v>
      </c>
      <c r="I341" s="218"/>
      <c r="L341" s="214"/>
      <c r="M341" s="219"/>
      <c r="N341" s="220"/>
      <c r="O341" s="220"/>
      <c r="P341" s="220"/>
      <c r="Q341" s="220"/>
      <c r="R341" s="220"/>
      <c r="S341" s="220"/>
      <c r="T341" s="221"/>
      <c r="AT341" s="215" t="s">
        <v>143</v>
      </c>
      <c r="AU341" s="215" t="s">
        <v>86</v>
      </c>
      <c r="AV341" s="14" t="s">
        <v>137</v>
      </c>
      <c r="AW341" s="14" t="s">
        <v>39</v>
      </c>
      <c r="AX341" s="14" t="s">
        <v>24</v>
      </c>
      <c r="AY341" s="215" t="s">
        <v>130</v>
      </c>
    </row>
    <row r="342" spans="2:65" s="1" customFormat="1" ht="25.5" customHeight="1">
      <c r="B342" s="173"/>
      <c r="C342" s="222" t="s">
        <v>364</v>
      </c>
      <c r="D342" s="222" t="s">
        <v>340</v>
      </c>
      <c r="E342" s="223" t="s">
        <v>365</v>
      </c>
      <c r="F342" s="224" t="s">
        <v>366</v>
      </c>
      <c r="G342" s="225" t="s">
        <v>322</v>
      </c>
      <c r="H342" s="226">
        <v>67.174000000000007</v>
      </c>
      <c r="I342" s="227"/>
      <c r="J342" s="228">
        <f>ROUND(I342*H342,2)</f>
        <v>0</v>
      </c>
      <c r="K342" s="224" t="s">
        <v>5</v>
      </c>
      <c r="L342" s="229"/>
      <c r="M342" s="230" t="s">
        <v>5</v>
      </c>
      <c r="N342" s="231" t="s">
        <v>47</v>
      </c>
      <c r="O342" s="42"/>
      <c r="P342" s="183">
        <f>O342*H342</f>
        <v>0</v>
      </c>
      <c r="Q342" s="183">
        <v>0</v>
      </c>
      <c r="R342" s="183">
        <f>Q342*H342</f>
        <v>0</v>
      </c>
      <c r="S342" s="183">
        <v>0</v>
      </c>
      <c r="T342" s="184">
        <f>S342*H342</f>
        <v>0</v>
      </c>
      <c r="AR342" s="24" t="s">
        <v>211</v>
      </c>
      <c r="AT342" s="24" t="s">
        <v>340</v>
      </c>
      <c r="AU342" s="24" t="s">
        <v>86</v>
      </c>
      <c r="AY342" s="24" t="s">
        <v>130</v>
      </c>
      <c r="BE342" s="185">
        <f>IF(N342="základní",J342,0)</f>
        <v>0</v>
      </c>
      <c r="BF342" s="185">
        <f>IF(N342="snížená",J342,0)</f>
        <v>0</v>
      </c>
      <c r="BG342" s="185">
        <f>IF(N342="zákl. přenesená",J342,0)</f>
        <v>0</v>
      </c>
      <c r="BH342" s="185">
        <f>IF(N342="sníž. přenesená",J342,0)</f>
        <v>0</v>
      </c>
      <c r="BI342" s="185">
        <f>IF(N342="nulová",J342,0)</f>
        <v>0</v>
      </c>
      <c r="BJ342" s="24" t="s">
        <v>24</v>
      </c>
      <c r="BK342" s="185">
        <f>ROUND(I342*H342,2)</f>
        <v>0</v>
      </c>
      <c r="BL342" s="24" t="s">
        <v>137</v>
      </c>
      <c r="BM342" s="24" t="s">
        <v>367</v>
      </c>
    </row>
    <row r="343" spans="2:65" s="1" customFormat="1" ht="13.5">
      <c r="B343" s="41"/>
      <c r="D343" s="186" t="s">
        <v>139</v>
      </c>
      <c r="F343" s="187" t="s">
        <v>366</v>
      </c>
      <c r="I343" s="188"/>
      <c r="L343" s="41"/>
      <c r="M343" s="189"/>
      <c r="N343" s="42"/>
      <c r="O343" s="42"/>
      <c r="P343" s="42"/>
      <c r="Q343" s="42"/>
      <c r="R343" s="42"/>
      <c r="S343" s="42"/>
      <c r="T343" s="70"/>
      <c r="AT343" s="24" t="s">
        <v>139</v>
      </c>
      <c r="AU343" s="24" t="s">
        <v>86</v>
      </c>
    </row>
    <row r="344" spans="2:65" s="12" customFormat="1" ht="13.5">
      <c r="B344" s="198"/>
      <c r="D344" s="186" t="s">
        <v>143</v>
      </c>
      <c r="E344" s="199" t="s">
        <v>5</v>
      </c>
      <c r="F344" s="200" t="s">
        <v>368</v>
      </c>
      <c r="H344" s="201">
        <v>67.174000000000007</v>
      </c>
      <c r="I344" s="202"/>
      <c r="L344" s="198"/>
      <c r="M344" s="203"/>
      <c r="N344" s="204"/>
      <c r="O344" s="204"/>
      <c r="P344" s="204"/>
      <c r="Q344" s="204"/>
      <c r="R344" s="204"/>
      <c r="S344" s="204"/>
      <c r="T344" s="205"/>
      <c r="AT344" s="199" t="s">
        <v>143</v>
      </c>
      <c r="AU344" s="199" t="s">
        <v>86</v>
      </c>
      <c r="AV344" s="12" t="s">
        <v>86</v>
      </c>
      <c r="AW344" s="12" t="s">
        <v>39</v>
      </c>
      <c r="AX344" s="12" t="s">
        <v>24</v>
      </c>
      <c r="AY344" s="199" t="s">
        <v>130</v>
      </c>
    </row>
    <row r="345" spans="2:65" s="1" customFormat="1" ht="25.5" customHeight="1">
      <c r="B345" s="173"/>
      <c r="C345" s="174" t="s">
        <v>369</v>
      </c>
      <c r="D345" s="174" t="s">
        <v>132</v>
      </c>
      <c r="E345" s="175" t="s">
        <v>370</v>
      </c>
      <c r="F345" s="176" t="s">
        <v>371</v>
      </c>
      <c r="G345" s="177" t="s">
        <v>241</v>
      </c>
      <c r="H345" s="178">
        <v>135</v>
      </c>
      <c r="I345" s="179"/>
      <c r="J345" s="180">
        <f>ROUND(I345*H345,2)</f>
        <v>0</v>
      </c>
      <c r="K345" s="176" t="s">
        <v>136</v>
      </c>
      <c r="L345" s="41"/>
      <c r="M345" s="181" t="s">
        <v>5</v>
      </c>
      <c r="N345" s="182" t="s">
        <v>47</v>
      </c>
      <c r="O345" s="42"/>
      <c r="P345" s="183">
        <f>O345*H345</f>
        <v>0</v>
      </c>
      <c r="Q345" s="183">
        <v>0</v>
      </c>
      <c r="R345" s="183">
        <f>Q345*H345</f>
        <v>0</v>
      </c>
      <c r="S345" s="183">
        <v>0</v>
      </c>
      <c r="T345" s="184">
        <f>S345*H345</f>
        <v>0</v>
      </c>
      <c r="AR345" s="24" t="s">
        <v>137</v>
      </c>
      <c r="AT345" s="24" t="s">
        <v>132</v>
      </c>
      <c r="AU345" s="24" t="s">
        <v>86</v>
      </c>
      <c r="AY345" s="24" t="s">
        <v>130</v>
      </c>
      <c r="BE345" s="185">
        <f>IF(N345="základní",J345,0)</f>
        <v>0</v>
      </c>
      <c r="BF345" s="185">
        <f>IF(N345="snížená",J345,0)</f>
        <v>0</v>
      </c>
      <c r="BG345" s="185">
        <f>IF(N345="zákl. přenesená",J345,0)</f>
        <v>0</v>
      </c>
      <c r="BH345" s="185">
        <f>IF(N345="sníž. přenesená",J345,0)</f>
        <v>0</v>
      </c>
      <c r="BI345" s="185">
        <f>IF(N345="nulová",J345,0)</f>
        <v>0</v>
      </c>
      <c r="BJ345" s="24" t="s">
        <v>24</v>
      </c>
      <c r="BK345" s="185">
        <f>ROUND(I345*H345,2)</f>
        <v>0</v>
      </c>
      <c r="BL345" s="24" t="s">
        <v>137</v>
      </c>
      <c r="BM345" s="24" t="s">
        <v>372</v>
      </c>
    </row>
    <row r="346" spans="2:65" s="1" customFormat="1" ht="27">
      <c r="B346" s="41"/>
      <c r="D346" s="186" t="s">
        <v>139</v>
      </c>
      <c r="F346" s="187" t="s">
        <v>373</v>
      </c>
      <c r="I346" s="188"/>
      <c r="L346" s="41"/>
      <c r="M346" s="189"/>
      <c r="N346" s="42"/>
      <c r="O346" s="42"/>
      <c r="P346" s="42"/>
      <c r="Q346" s="42"/>
      <c r="R346" s="42"/>
      <c r="S346" s="42"/>
      <c r="T346" s="70"/>
      <c r="AT346" s="24" t="s">
        <v>139</v>
      </c>
      <c r="AU346" s="24" t="s">
        <v>86</v>
      </c>
    </row>
    <row r="347" spans="2:65" s="1" customFormat="1" ht="121.5">
      <c r="B347" s="41"/>
      <c r="D347" s="186" t="s">
        <v>141</v>
      </c>
      <c r="F347" s="190" t="s">
        <v>374</v>
      </c>
      <c r="I347" s="188"/>
      <c r="L347" s="41"/>
      <c r="M347" s="189"/>
      <c r="N347" s="42"/>
      <c r="O347" s="42"/>
      <c r="P347" s="42"/>
      <c r="Q347" s="42"/>
      <c r="R347" s="42"/>
      <c r="S347" s="42"/>
      <c r="T347" s="70"/>
      <c r="AT347" s="24" t="s">
        <v>141</v>
      </c>
      <c r="AU347" s="24" t="s">
        <v>86</v>
      </c>
    </row>
    <row r="348" spans="2:65" s="1" customFormat="1" ht="25.5" customHeight="1">
      <c r="B348" s="173"/>
      <c r="C348" s="174" t="s">
        <v>375</v>
      </c>
      <c r="D348" s="174" t="s">
        <v>132</v>
      </c>
      <c r="E348" s="175" t="s">
        <v>376</v>
      </c>
      <c r="F348" s="176" t="s">
        <v>377</v>
      </c>
      <c r="G348" s="177" t="s">
        <v>241</v>
      </c>
      <c r="H348" s="178">
        <v>135</v>
      </c>
      <c r="I348" s="179"/>
      <c r="J348" s="180">
        <f>ROUND(I348*H348,2)</f>
        <v>0</v>
      </c>
      <c r="K348" s="176" t="s">
        <v>136</v>
      </c>
      <c r="L348" s="41"/>
      <c r="M348" s="181" t="s">
        <v>5</v>
      </c>
      <c r="N348" s="182" t="s">
        <v>47</v>
      </c>
      <c r="O348" s="42"/>
      <c r="P348" s="183">
        <f>O348*H348</f>
        <v>0</v>
      </c>
      <c r="Q348" s="183">
        <v>0</v>
      </c>
      <c r="R348" s="183">
        <f>Q348*H348</f>
        <v>0</v>
      </c>
      <c r="S348" s="183">
        <v>0</v>
      </c>
      <c r="T348" s="184">
        <f>S348*H348</f>
        <v>0</v>
      </c>
      <c r="AR348" s="24" t="s">
        <v>137</v>
      </c>
      <c r="AT348" s="24" t="s">
        <v>132</v>
      </c>
      <c r="AU348" s="24" t="s">
        <v>86</v>
      </c>
      <c r="AY348" s="24" t="s">
        <v>130</v>
      </c>
      <c r="BE348" s="185">
        <f>IF(N348="základní",J348,0)</f>
        <v>0</v>
      </c>
      <c r="BF348" s="185">
        <f>IF(N348="snížená",J348,0)</f>
        <v>0</v>
      </c>
      <c r="BG348" s="185">
        <f>IF(N348="zákl. přenesená",J348,0)</f>
        <v>0</v>
      </c>
      <c r="BH348" s="185">
        <f>IF(N348="sníž. přenesená",J348,0)</f>
        <v>0</v>
      </c>
      <c r="BI348" s="185">
        <f>IF(N348="nulová",J348,0)</f>
        <v>0</v>
      </c>
      <c r="BJ348" s="24" t="s">
        <v>24</v>
      </c>
      <c r="BK348" s="185">
        <f>ROUND(I348*H348,2)</f>
        <v>0</v>
      </c>
      <c r="BL348" s="24" t="s">
        <v>137</v>
      </c>
      <c r="BM348" s="24" t="s">
        <v>378</v>
      </c>
    </row>
    <row r="349" spans="2:65" s="1" customFormat="1" ht="27">
      <c r="B349" s="41"/>
      <c r="D349" s="186" t="s">
        <v>139</v>
      </c>
      <c r="F349" s="187" t="s">
        <v>379</v>
      </c>
      <c r="I349" s="188"/>
      <c r="L349" s="41"/>
      <c r="M349" s="189"/>
      <c r="N349" s="42"/>
      <c r="O349" s="42"/>
      <c r="P349" s="42"/>
      <c r="Q349" s="42"/>
      <c r="R349" s="42"/>
      <c r="S349" s="42"/>
      <c r="T349" s="70"/>
      <c r="AT349" s="24" t="s">
        <v>139</v>
      </c>
      <c r="AU349" s="24" t="s">
        <v>86</v>
      </c>
    </row>
    <row r="350" spans="2:65" s="1" customFormat="1" ht="121.5">
      <c r="B350" s="41"/>
      <c r="D350" s="186" t="s">
        <v>141</v>
      </c>
      <c r="F350" s="190" t="s">
        <v>380</v>
      </c>
      <c r="I350" s="188"/>
      <c r="L350" s="41"/>
      <c r="M350" s="189"/>
      <c r="N350" s="42"/>
      <c r="O350" s="42"/>
      <c r="P350" s="42"/>
      <c r="Q350" s="42"/>
      <c r="R350" s="42"/>
      <c r="S350" s="42"/>
      <c r="T350" s="70"/>
      <c r="AT350" s="24" t="s">
        <v>141</v>
      </c>
      <c r="AU350" s="24" t="s">
        <v>86</v>
      </c>
    </row>
    <row r="351" spans="2:65" s="1" customFormat="1" ht="16.5" customHeight="1">
      <c r="B351" s="173"/>
      <c r="C351" s="222" t="s">
        <v>381</v>
      </c>
      <c r="D351" s="222" t="s">
        <v>340</v>
      </c>
      <c r="E351" s="223" t="s">
        <v>382</v>
      </c>
      <c r="F351" s="224" t="s">
        <v>383</v>
      </c>
      <c r="G351" s="225" t="s">
        <v>384</v>
      </c>
      <c r="H351" s="226">
        <v>7.02</v>
      </c>
      <c r="I351" s="227"/>
      <c r="J351" s="228">
        <f>ROUND(I351*H351,2)</f>
        <v>0</v>
      </c>
      <c r="K351" s="224" t="s">
        <v>136</v>
      </c>
      <c r="L351" s="229"/>
      <c r="M351" s="230" t="s">
        <v>5</v>
      </c>
      <c r="N351" s="231" t="s">
        <v>47</v>
      </c>
      <c r="O351" s="42"/>
      <c r="P351" s="183">
        <f>O351*H351</f>
        <v>0</v>
      </c>
      <c r="Q351" s="183">
        <v>1E-3</v>
      </c>
      <c r="R351" s="183">
        <f>Q351*H351</f>
        <v>7.0199999999999993E-3</v>
      </c>
      <c r="S351" s="183">
        <v>0</v>
      </c>
      <c r="T351" s="184">
        <f>S351*H351</f>
        <v>0</v>
      </c>
      <c r="AR351" s="24" t="s">
        <v>211</v>
      </c>
      <c r="AT351" s="24" t="s">
        <v>340</v>
      </c>
      <c r="AU351" s="24" t="s">
        <v>86</v>
      </c>
      <c r="AY351" s="24" t="s">
        <v>130</v>
      </c>
      <c r="BE351" s="185">
        <f>IF(N351="základní",J351,0)</f>
        <v>0</v>
      </c>
      <c r="BF351" s="185">
        <f>IF(N351="snížená",J351,0)</f>
        <v>0</v>
      </c>
      <c r="BG351" s="185">
        <f>IF(N351="zákl. přenesená",J351,0)</f>
        <v>0</v>
      </c>
      <c r="BH351" s="185">
        <f>IF(N351="sníž. přenesená",J351,0)</f>
        <v>0</v>
      </c>
      <c r="BI351" s="185">
        <f>IF(N351="nulová",J351,0)</f>
        <v>0</v>
      </c>
      <c r="BJ351" s="24" t="s">
        <v>24</v>
      </c>
      <c r="BK351" s="185">
        <f>ROUND(I351*H351,2)</f>
        <v>0</v>
      </c>
      <c r="BL351" s="24" t="s">
        <v>137</v>
      </c>
      <c r="BM351" s="24" t="s">
        <v>385</v>
      </c>
    </row>
    <row r="352" spans="2:65" s="1" customFormat="1" ht="13.5">
      <c r="B352" s="41"/>
      <c r="D352" s="186" t="s">
        <v>139</v>
      </c>
      <c r="F352" s="187" t="s">
        <v>383</v>
      </c>
      <c r="I352" s="188"/>
      <c r="L352" s="41"/>
      <c r="M352" s="189"/>
      <c r="N352" s="42"/>
      <c r="O352" s="42"/>
      <c r="P352" s="42"/>
      <c r="Q352" s="42"/>
      <c r="R352" s="42"/>
      <c r="S352" s="42"/>
      <c r="T352" s="70"/>
      <c r="AT352" s="24" t="s">
        <v>139</v>
      </c>
      <c r="AU352" s="24" t="s">
        <v>86</v>
      </c>
    </row>
    <row r="353" spans="2:65" s="12" customFormat="1" ht="13.5">
      <c r="B353" s="198"/>
      <c r="D353" s="186" t="s">
        <v>143</v>
      </c>
      <c r="E353" s="199" t="s">
        <v>5</v>
      </c>
      <c r="F353" s="200" t="s">
        <v>386</v>
      </c>
      <c r="H353" s="201">
        <v>7.02</v>
      </c>
      <c r="I353" s="202"/>
      <c r="L353" s="198"/>
      <c r="M353" s="203"/>
      <c r="N353" s="204"/>
      <c r="O353" s="204"/>
      <c r="P353" s="204"/>
      <c r="Q353" s="204"/>
      <c r="R353" s="204"/>
      <c r="S353" s="204"/>
      <c r="T353" s="205"/>
      <c r="AT353" s="199" t="s">
        <v>143</v>
      </c>
      <c r="AU353" s="199" t="s">
        <v>86</v>
      </c>
      <c r="AV353" s="12" t="s">
        <v>86</v>
      </c>
      <c r="AW353" s="12" t="s">
        <v>39</v>
      </c>
      <c r="AX353" s="12" t="s">
        <v>24</v>
      </c>
      <c r="AY353" s="199" t="s">
        <v>130</v>
      </c>
    </row>
    <row r="354" spans="2:65" s="10" customFormat="1" ht="29.85" customHeight="1">
      <c r="B354" s="160"/>
      <c r="D354" s="161" t="s">
        <v>75</v>
      </c>
      <c r="E354" s="171" t="s">
        <v>137</v>
      </c>
      <c r="F354" s="171" t="s">
        <v>387</v>
      </c>
      <c r="I354" s="163"/>
      <c r="J354" s="172">
        <f>BK354</f>
        <v>0</v>
      </c>
      <c r="L354" s="160"/>
      <c r="M354" s="165"/>
      <c r="N354" s="166"/>
      <c r="O354" s="166"/>
      <c r="P354" s="167">
        <f>SUM(P355:P392)</f>
        <v>0</v>
      </c>
      <c r="Q354" s="166"/>
      <c r="R354" s="167">
        <f>SUM(R355:R392)</f>
        <v>0.25037280000000001</v>
      </c>
      <c r="S354" s="166"/>
      <c r="T354" s="168">
        <f>SUM(T355:T392)</f>
        <v>0</v>
      </c>
      <c r="AR354" s="161" t="s">
        <v>24</v>
      </c>
      <c r="AT354" s="169" t="s">
        <v>75</v>
      </c>
      <c r="AU354" s="169" t="s">
        <v>24</v>
      </c>
      <c r="AY354" s="161" t="s">
        <v>130</v>
      </c>
      <c r="BK354" s="170">
        <f>SUM(BK355:BK392)</f>
        <v>0</v>
      </c>
    </row>
    <row r="355" spans="2:65" s="1" customFormat="1" ht="25.5" customHeight="1">
      <c r="B355" s="173"/>
      <c r="C355" s="174" t="s">
        <v>388</v>
      </c>
      <c r="D355" s="174" t="s">
        <v>132</v>
      </c>
      <c r="E355" s="175" t="s">
        <v>389</v>
      </c>
      <c r="F355" s="176" t="s">
        <v>390</v>
      </c>
      <c r="G355" s="177" t="s">
        <v>162</v>
      </c>
      <c r="H355" s="178">
        <v>21.045999999999999</v>
      </c>
      <c r="I355" s="179"/>
      <c r="J355" s="180">
        <f>ROUND(I355*H355,2)</f>
        <v>0</v>
      </c>
      <c r="K355" s="176" t="s">
        <v>5</v>
      </c>
      <c r="L355" s="41"/>
      <c r="M355" s="181" t="s">
        <v>5</v>
      </c>
      <c r="N355" s="182" t="s">
        <v>47</v>
      </c>
      <c r="O355" s="42"/>
      <c r="P355" s="183">
        <f>O355*H355</f>
        <v>0</v>
      </c>
      <c r="Q355" s="183">
        <v>0</v>
      </c>
      <c r="R355" s="183">
        <f>Q355*H355</f>
        <v>0</v>
      </c>
      <c r="S355" s="183">
        <v>0</v>
      </c>
      <c r="T355" s="184">
        <f>S355*H355</f>
        <v>0</v>
      </c>
      <c r="AR355" s="24" t="s">
        <v>137</v>
      </c>
      <c r="AT355" s="24" t="s">
        <v>132</v>
      </c>
      <c r="AU355" s="24" t="s">
        <v>86</v>
      </c>
      <c r="AY355" s="24" t="s">
        <v>130</v>
      </c>
      <c r="BE355" s="185">
        <f>IF(N355="základní",J355,0)</f>
        <v>0</v>
      </c>
      <c r="BF355" s="185">
        <f>IF(N355="snížená",J355,0)</f>
        <v>0</v>
      </c>
      <c r="BG355" s="185">
        <f>IF(N355="zákl. přenesená",J355,0)</f>
        <v>0</v>
      </c>
      <c r="BH355" s="185">
        <f>IF(N355="sníž. přenesená",J355,0)</f>
        <v>0</v>
      </c>
      <c r="BI355" s="185">
        <f>IF(N355="nulová",J355,0)</f>
        <v>0</v>
      </c>
      <c r="BJ355" s="24" t="s">
        <v>24</v>
      </c>
      <c r="BK355" s="185">
        <f>ROUND(I355*H355,2)</f>
        <v>0</v>
      </c>
      <c r="BL355" s="24" t="s">
        <v>137</v>
      </c>
      <c r="BM355" s="24" t="s">
        <v>391</v>
      </c>
    </row>
    <row r="356" spans="2:65" s="1" customFormat="1" ht="27">
      <c r="B356" s="41"/>
      <c r="D356" s="186" t="s">
        <v>139</v>
      </c>
      <c r="F356" s="187" t="s">
        <v>392</v>
      </c>
      <c r="I356" s="188"/>
      <c r="L356" s="41"/>
      <c r="M356" s="189"/>
      <c r="N356" s="42"/>
      <c r="O356" s="42"/>
      <c r="P356" s="42"/>
      <c r="Q356" s="42"/>
      <c r="R356" s="42"/>
      <c r="S356" s="42"/>
      <c r="T356" s="70"/>
      <c r="AT356" s="24" t="s">
        <v>139</v>
      </c>
      <c r="AU356" s="24" t="s">
        <v>86</v>
      </c>
    </row>
    <row r="357" spans="2:65" s="11" customFormat="1" ht="13.5">
      <c r="B357" s="191"/>
      <c r="D357" s="186" t="s">
        <v>143</v>
      </c>
      <c r="E357" s="192" t="s">
        <v>5</v>
      </c>
      <c r="F357" s="193" t="s">
        <v>355</v>
      </c>
      <c r="H357" s="192" t="s">
        <v>5</v>
      </c>
      <c r="I357" s="194"/>
      <c r="L357" s="191"/>
      <c r="M357" s="195"/>
      <c r="N357" s="196"/>
      <c r="O357" s="196"/>
      <c r="P357" s="196"/>
      <c r="Q357" s="196"/>
      <c r="R357" s="196"/>
      <c r="S357" s="196"/>
      <c r="T357" s="197"/>
      <c r="AT357" s="192" t="s">
        <v>143</v>
      </c>
      <c r="AU357" s="192" t="s">
        <v>86</v>
      </c>
      <c r="AV357" s="11" t="s">
        <v>24</v>
      </c>
      <c r="AW357" s="11" t="s">
        <v>39</v>
      </c>
      <c r="AX357" s="11" t="s">
        <v>76</v>
      </c>
      <c r="AY357" s="192" t="s">
        <v>130</v>
      </c>
    </row>
    <row r="358" spans="2:65" s="11" customFormat="1" ht="13.5">
      <c r="B358" s="191"/>
      <c r="D358" s="186" t="s">
        <v>143</v>
      </c>
      <c r="E358" s="192" t="s">
        <v>5</v>
      </c>
      <c r="F358" s="193" t="s">
        <v>181</v>
      </c>
      <c r="H358" s="192" t="s">
        <v>5</v>
      </c>
      <c r="I358" s="194"/>
      <c r="L358" s="191"/>
      <c r="M358" s="195"/>
      <c r="N358" s="196"/>
      <c r="O358" s="196"/>
      <c r="P358" s="196"/>
      <c r="Q358" s="196"/>
      <c r="R358" s="196"/>
      <c r="S358" s="196"/>
      <c r="T358" s="197"/>
      <c r="AT358" s="192" t="s">
        <v>143</v>
      </c>
      <c r="AU358" s="192" t="s">
        <v>86</v>
      </c>
      <c r="AV358" s="11" t="s">
        <v>24</v>
      </c>
      <c r="AW358" s="11" t="s">
        <v>39</v>
      </c>
      <c r="AX358" s="11" t="s">
        <v>76</v>
      </c>
      <c r="AY358" s="192" t="s">
        <v>130</v>
      </c>
    </row>
    <row r="359" spans="2:65" s="12" customFormat="1" ht="13.5">
      <c r="B359" s="198"/>
      <c r="D359" s="186" t="s">
        <v>143</v>
      </c>
      <c r="E359" s="199" t="s">
        <v>5</v>
      </c>
      <c r="F359" s="200" t="s">
        <v>393</v>
      </c>
      <c r="H359" s="201">
        <v>0.67500000000000004</v>
      </c>
      <c r="I359" s="202"/>
      <c r="L359" s="198"/>
      <c r="M359" s="203"/>
      <c r="N359" s="204"/>
      <c r="O359" s="204"/>
      <c r="P359" s="204"/>
      <c r="Q359" s="204"/>
      <c r="R359" s="204"/>
      <c r="S359" s="204"/>
      <c r="T359" s="205"/>
      <c r="AT359" s="199" t="s">
        <v>143</v>
      </c>
      <c r="AU359" s="199" t="s">
        <v>86</v>
      </c>
      <c r="AV359" s="12" t="s">
        <v>86</v>
      </c>
      <c r="AW359" s="12" t="s">
        <v>39</v>
      </c>
      <c r="AX359" s="12" t="s">
        <v>76</v>
      </c>
      <c r="AY359" s="199" t="s">
        <v>130</v>
      </c>
    </row>
    <row r="360" spans="2:65" s="11" customFormat="1" ht="13.5">
      <c r="B360" s="191"/>
      <c r="D360" s="186" t="s">
        <v>143</v>
      </c>
      <c r="E360" s="192" t="s">
        <v>5</v>
      </c>
      <c r="F360" s="193" t="s">
        <v>184</v>
      </c>
      <c r="H360" s="192" t="s">
        <v>5</v>
      </c>
      <c r="I360" s="194"/>
      <c r="L360" s="191"/>
      <c r="M360" s="195"/>
      <c r="N360" s="196"/>
      <c r="O360" s="196"/>
      <c r="P360" s="196"/>
      <c r="Q360" s="196"/>
      <c r="R360" s="196"/>
      <c r="S360" s="196"/>
      <c r="T360" s="197"/>
      <c r="AT360" s="192" t="s">
        <v>143</v>
      </c>
      <c r="AU360" s="192" t="s">
        <v>86</v>
      </c>
      <c r="AV360" s="11" t="s">
        <v>24</v>
      </c>
      <c r="AW360" s="11" t="s">
        <v>39</v>
      </c>
      <c r="AX360" s="11" t="s">
        <v>76</v>
      </c>
      <c r="AY360" s="192" t="s">
        <v>130</v>
      </c>
    </row>
    <row r="361" spans="2:65" s="12" customFormat="1" ht="13.5">
      <c r="B361" s="198"/>
      <c r="D361" s="186" t="s">
        <v>143</v>
      </c>
      <c r="E361" s="199" t="s">
        <v>5</v>
      </c>
      <c r="F361" s="200" t="s">
        <v>394</v>
      </c>
      <c r="H361" s="201">
        <v>2.7</v>
      </c>
      <c r="I361" s="202"/>
      <c r="L361" s="198"/>
      <c r="M361" s="203"/>
      <c r="N361" s="204"/>
      <c r="O361" s="204"/>
      <c r="P361" s="204"/>
      <c r="Q361" s="204"/>
      <c r="R361" s="204"/>
      <c r="S361" s="204"/>
      <c r="T361" s="205"/>
      <c r="AT361" s="199" t="s">
        <v>143</v>
      </c>
      <c r="AU361" s="199" t="s">
        <v>86</v>
      </c>
      <c r="AV361" s="12" t="s">
        <v>86</v>
      </c>
      <c r="AW361" s="12" t="s">
        <v>39</v>
      </c>
      <c r="AX361" s="12" t="s">
        <v>76</v>
      </c>
      <c r="AY361" s="199" t="s">
        <v>130</v>
      </c>
    </row>
    <row r="362" spans="2:65" s="11" customFormat="1" ht="13.5">
      <c r="B362" s="191"/>
      <c r="D362" s="186" t="s">
        <v>143</v>
      </c>
      <c r="E362" s="192" t="s">
        <v>5</v>
      </c>
      <c r="F362" s="193" t="s">
        <v>187</v>
      </c>
      <c r="H362" s="192" t="s">
        <v>5</v>
      </c>
      <c r="I362" s="194"/>
      <c r="L362" s="191"/>
      <c r="M362" s="195"/>
      <c r="N362" s="196"/>
      <c r="O362" s="196"/>
      <c r="P362" s="196"/>
      <c r="Q362" s="196"/>
      <c r="R362" s="196"/>
      <c r="S362" s="196"/>
      <c r="T362" s="197"/>
      <c r="AT362" s="192" t="s">
        <v>143</v>
      </c>
      <c r="AU362" s="192" t="s">
        <v>86</v>
      </c>
      <c r="AV362" s="11" t="s">
        <v>24</v>
      </c>
      <c r="AW362" s="11" t="s">
        <v>39</v>
      </c>
      <c r="AX362" s="11" t="s">
        <v>76</v>
      </c>
      <c r="AY362" s="192" t="s">
        <v>130</v>
      </c>
    </row>
    <row r="363" spans="2:65" s="12" customFormat="1" ht="13.5">
      <c r="B363" s="198"/>
      <c r="D363" s="186" t="s">
        <v>143</v>
      </c>
      <c r="E363" s="199" t="s">
        <v>5</v>
      </c>
      <c r="F363" s="200" t="s">
        <v>395</v>
      </c>
      <c r="H363" s="201">
        <v>0.33800000000000002</v>
      </c>
      <c r="I363" s="202"/>
      <c r="L363" s="198"/>
      <c r="M363" s="203"/>
      <c r="N363" s="204"/>
      <c r="O363" s="204"/>
      <c r="P363" s="204"/>
      <c r="Q363" s="204"/>
      <c r="R363" s="204"/>
      <c r="S363" s="204"/>
      <c r="T363" s="205"/>
      <c r="AT363" s="199" t="s">
        <v>143</v>
      </c>
      <c r="AU363" s="199" t="s">
        <v>86</v>
      </c>
      <c r="AV363" s="12" t="s">
        <v>86</v>
      </c>
      <c r="AW363" s="12" t="s">
        <v>39</v>
      </c>
      <c r="AX363" s="12" t="s">
        <v>76</v>
      </c>
      <c r="AY363" s="199" t="s">
        <v>130</v>
      </c>
    </row>
    <row r="364" spans="2:65" s="11" customFormat="1" ht="13.5">
      <c r="B364" s="191"/>
      <c r="D364" s="186" t="s">
        <v>143</v>
      </c>
      <c r="E364" s="192" t="s">
        <v>5</v>
      </c>
      <c r="F364" s="193" t="s">
        <v>181</v>
      </c>
      <c r="H364" s="192" t="s">
        <v>5</v>
      </c>
      <c r="I364" s="194"/>
      <c r="L364" s="191"/>
      <c r="M364" s="195"/>
      <c r="N364" s="196"/>
      <c r="O364" s="196"/>
      <c r="P364" s="196"/>
      <c r="Q364" s="196"/>
      <c r="R364" s="196"/>
      <c r="S364" s="196"/>
      <c r="T364" s="197"/>
      <c r="AT364" s="192" t="s">
        <v>143</v>
      </c>
      <c r="AU364" s="192" t="s">
        <v>86</v>
      </c>
      <c r="AV364" s="11" t="s">
        <v>24</v>
      </c>
      <c r="AW364" s="11" t="s">
        <v>39</v>
      </c>
      <c r="AX364" s="11" t="s">
        <v>76</v>
      </c>
      <c r="AY364" s="192" t="s">
        <v>130</v>
      </c>
    </row>
    <row r="365" spans="2:65" s="12" customFormat="1" ht="13.5">
      <c r="B365" s="198"/>
      <c r="D365" s="186" t="s">
        <v>143</v>
      </c>
      <c r="E365" s="199" t="s">
        <v>5</v>
      </c>
      <c r="F365" s="200" t="s">
        <v>393</v>
      </c>
      <c r="H365" s="201">
        <v>0.67500000000000004</v>
      </c>
      <c r="I365" s="202"/>
      <c r="L365" s="198"/>
      <c r="M365" s="203"/>
      <c r="N365" s="204"/>
      <c r="O365" s="204"/>
      <c r="P365" s="204"/>
      <c r="Q365" s="204"/>
      <c r="R365" s="204"/>
      <c r="S365" s="204"/>
      <c r="T365" s="205"/>
      <c r="AT365" s="199" t="s">
        <v>143</v>
      </c>
      <c r="AU365" s="199" t="s">
        <v>86</v>
      </c>
      <c r="AV365" s="12" t="s">
        <v>86</v>
      </c>
      <c r="AW365" s="12" t="s">
        <v>39</v>
      </c>
      <c r="AX365" s="12" t="s">
        <v>76</v>
      </c>
      <c r="AY365" s="199" t="s">
        <v>130</v>
      </c>
    </row>
    <row r="366" spans="2:65" s="11" customFormat="1" ht="13.5">
      <c r="B366" s="191"/>
      <c r="D366" s="186" t="s">
        <v>143</v>
      </c>
      <c r="E366" s="192" t="s">
        <v>5</v>
      </c>
      <c r="F366" s="193" t="s">
        <v>181</v>
      </c>
      <c r="H366" s="192" t="s">
        <v>5</v>
      </c>
      <c r="I366" s="194"/>
      <c r="L366" s="191"/>
      <c r="M366" s="195"/>
      <c r="N366" s="196"/>
      <c r="O366" s="196"/>
      <c r="P366" s="196"/>
      <c r="Q366" s="196"/>
      <c r="R366" s="196"/>
      <c r="S366" s="196"/>
      <c r="T366" s="197"/>
      <c r="AT366" s="192" t="s">
        <v>143</v>
      </c>
      <c r="AU366" s="192" t="s">
        <v>86</v>
      </c>
      <c r="AV366" s="11" t="s">
        <v>24</v>
      </c>
      <c r="AW366" s="11" t="s">
        <v>39</v>
      </c>
      <c r="AX366" s="11" t="s">
        <v>76</v>
      </c>
      <c r="AY366" s="192" t="s">
        <v>130</v>
      </c>
    </row>
    <row r="367" spans="2:65" s="12" customFormat="1" ht="13.5">
      <c r="B367" s="198"/>
      <c r="D367" s="186" t="s">
        <v>143</v>
      </c>
      <c r="E367" s="199" t="s">
        <v>5</v>
      </c>
      <c r="F367" s="200" t="s">
        <v>393</v>
      </c>
      <c r="H367" s="201">
        <v>0.67500000000000004</v>
      </c>
      <c r="I367" s="202"/>
      <c r="L367" s="198"/>
      <c r="M367" s="203"/>
      <c r="N367" s="204"/>
      <c r="O367" s="204"/>
      <c r="P367" s="204"/>
      <c r="Q367" s="204"/>
      <c r="R367" s="204"/>
      <c r="S367" s="204"/>
      <c r="T367" s="205"/>
      <c r="AT367" s="199" t="s">
        <v>143</v>
      </c>
      <c r="AU367" s="199" t="s">
        <v>86</v>
      </c>
      <c r="AV367" s="12" t="s">
        <v>86</v>
      </c>
      <c r="AW367" s="12" t="s">
        <v>39</v>
      </c>
      <c r="AX367" s="12" t="s">
        <v>76</v>
      </c>
      <c r="AY367" s="199" t="s">
        <v>130</v>
      </c>
    </row>
    <row r="368" spans="2:65" s="11" customFormat="1" ht="13.5">
      <c r="B368" s="191"/>
      <c r="D368" s="186" t="s">
        <v>143</v>
      </c>
      <c r="E368" s="192" t="s">
        <v>5</v>
      </c>
      <c r="F368" s="193" t="s">
        <v>187</v>
      </c>
      <c r="H368" s="192" t="s">
        <v>5</v>
      </c>
      <c r="I368" s="194"/>
      <c r="L368" s="191"/>
      <c r="M368" s="195"/>
      <c r="N368" s="196"/>
      <c r="O368" s="196"/>
      <c r="P368" s="196"/>
      <c r="Q368" s="196"/>
      <c r="R368" s="196"/>
      <c r="S368" s="196"/>
      <c r="T368" s="197"/>
      <c r="AT368" s="192" t="s">
        <v>143</v>
      </c>
      <c r="AU368" s="192" t="s">
        <v>86</v>
      </c>
      <c r="AV368" s="11" t="s">
        <v>24</v>
      </c>
      <c r="AW368" s="11" t="s">
        <v>39</v>
      </c>
      <c r="AX368" s="11" t="s">
        <v>76</v>
      </c>
      <c r="AY368" s="192" t="s">
        <v>130</v>
      </c>
    </row>
    <row r="369" spans="2:51" s="12" customFormat="1" ht="13.5">
      <c r="B369" s="198"/>
      <c r="D369" s="186" t="s">
        <v>143</v>
      </c>
      <c r="E369" s="199" t="s">
        <v>5</v>
      </c>
      <c r="F369" s="200" t="s">
        <v>395</v>
      </c>
      <c r="H369" s="201">
        <v>0.33800000000000002</v>
      </c>
      <c r="I369" s="202"/>
      <c r="L369" s="198"/>
      <c r="M369" s="203"/>
      <c r="N369" s="204"/>
      <c r="O369" s="204"/>
      <c r="P369" s="204"/>
      <c r="Q369" s="204"/>
      <c r="R369" s="204"/>
      <c r="S369" s="204"/>
      <c r="T369" s="205"/>
      <c r="AT369" s="199" t="s">
        <v>143</v>
      </c>
      <c r="AU369" s="199" t="s">
        <v>86</v>
      </c>
      <c r="AV369" s="12" t="s">
        <v>86</v>
      </c>
      <c r="AW369" s="12" t="s">
        <v>39</v>
      </c>
      <c r="AX369" s="12" t="s">
        <v>76</v>
      </c>
      <c r="AY369" s="199" t="s">
        <v>130</v>
      </c>
    </row>
    <row r="370" spans="2:51" s="11" customFormat="1" ht="13.5">
      <c r="B370" s="191"/>
      <c r="D370" s="186" t="s">
        <v>143</v>
      </c>
      <c r="E370" s="192" t="s">
        <v>5</v>
      </c>
      <c r="F370" s="193" t="s">
        <v>194</v>
      </c>
      <c r="H370" s="192" t="s">
        <v>5</v>
      </c>
      <c r="I370" s="194"/>
      <c r="L370" s="191"/>
      <c r="M370" s="195"/>
      <c r="N370" s="196"/>
      <c r="O370" s="196"/>
      <c r="P370" s="196"/>
      <c r="Q370" s="196"/>
      <c r="R370" s="196"/>
      <c r="S370" s="196"/>
      <c r="T370" s="197"/>
      <c r="AT370" s="192" t="s">
        <v>143</v>
      </c>
      <c r="AU370" s="192" t="s">
        <v>86</v>
      </c>
      <c r="AV370" s="11" t="s">
        <v>24</v>
      </c>
      <c r="AW370" s="11" t="s">
        <v>39</v>
      </c>
      <c r="AX370" s="11" t="s">
        <v>76</v>
      </c>
      <c r="AY370" s="192" t="s">
        <v>130</v>
      </c>
    </row>
    <row r="371" spans="2:51" s="12" customFormat="1" ht="13.5">
      <c r="B371" s="198"/>
      <c r="D371" s="186" t="s">
        <v>143</v>
      </c>
      <c r="E371" s="199" t="s">
        <v>5</v>
      </c>
      <c r="F371" s="200" t="s">
        <v>393</v>
      </c>
      <c r="H371" s="201">
        <v>0.67500000000000004</v>
      </c>
      <c r="I371" s="202"/>
      <c r="L371" s="198"/>
      <c r="M371" s="203"/>
      <c r="N371" s="204"/>
      <c r="O371" s="204"/>
      <c r="P371" s="204"/>
      <c r="Q371" s="204"/>
      <c r="R371" s="204"/>
      <c r="S371" s="204"/>
      <c r="T371" s="205"/>
      <c r="AT371" s="199" t="s">
        <v>143</v>
      </c>
      <c r="AU371" s="199" t="s">
        <v>86</v>
      </c>
      <c r="AV371" s="12" t="s">
        <v>86</v>
      </c>
      <c r="AW371" s="12" t="s">
        <v>39</v>
      </c>
      <c r="AX371" s="12" t="s">
        <v>76</v>
      </c>
      <c r="AY371" s="199" t="s">
        <v>130</v>
      </c>
    </row>
    <row r="372" spans="2:51" s="11" customFormat="1" ht="13.5">
      <c r="B372" s="191"/>
      <c r="D372" s="186" t="s">
        <v>143</v>
      </c>
      <c r="E372" s="192" t="s">
        <v>5</v>
      </c>
      <c r="F372" s="193" t="s">
        <v>195</v>
      </c>
      <c r="H372" s="192" t="s">
        <v>5</v>
      </c>
      <c r="I372" s="194"/>
      <c r="L372" s="191"/>
      <c r="M372" s="195"/>
      <c r="N372" s="196"/>
      <c r="O372" s="196"/>
      <c r="P372" s="196"/>
      <c r="Q372" s="196"/>
      <c r="R372" s="196"/>
      <c r="S372" s="196"/>
      <c r="T372" s="197"/>
      <c r="AT372" s="192" t="s">
        <v>143</v>
      </c>
      <c r="AU372" s="192" t="s">
        <v>86</v>
      </c>
      <c r="AV372" s="11" t="s">
        <v>24</v>
      </c>
      <c r="AW372" s="11" t="s">
        <v>39</v>
      </c>
      <c r="AX372" s="11" t="s">
        <v>76</v>
      </c>
      <c r="AY372" s="192" t="s">
        <v>130</v>
      </c>
    </row>
    <row r="373" spans="2:51" s="12" customFormat="1" ht="13.5">
      <c r="B373" s="198"/>
      <c r="D373" s="186" t="s">
        <v>143</v>
      </c>
      <c r="E373" s="199" t="s">
        <v>5</v>
      </c>
      <c r="F373" s="200" t="s">
        <v>396</v>
      </c>
      <c r="H373" s="201">
        <v>1.35</v>
      </c>
      <c r="I373" s="202"/>
      <c r="L373" s="198"/>
      <c r="M373" s="203"/>
      <c r="N373" s="204"/>
      <c r="O373" s="204"/>
      <c r="P373" s="204"/>
      <c r="Q373" s="204"/>
      <c r="R373" s="204"/>
      <c r="S373" s="204"/>
      <c r="T373" s="205"/>
      <c r="AT373" s="199" t="s">
        <v>143</v>
      </c>
      <c r="AU373" s="199" t="s">
        <v>86</v>
      </c>
      <c r="AV373" s="12" t="s">
        <v>86</v>
      </c>
      <c r="AW373" s="12" t="s">
        <v>39</v>
      </c>
      <c r="AX373" s="12" t="s">
        <v>76</v>
      </c>
      <c r="AY373" s="199" t="s">
        <v>130</v>
      </c>
    </row>
    <row r="374" spans="2:51" s="11" customFormat="1" ht="13.5">
      <c r="B374" s="191"/>
      <c r="D374" s="186" t="s">
        <v>143</v>
      </c>
      <c r="E374" s="192" t="s">
        <v>5</v>
      </c>
      <c r="F374" s="193" t="s">
        <v>181</v>
      </c>
      <c r="H374" s="192" t="s">
        <v>5</v>
      </c>
      <c r="I374" s="194"/>
      <c r="L374" s="191"/>
      <c r="M374" s="195"/>
      <c r="N374" s="196"/>
      <c r="O374" s="196"/>
      <c r="P374" s="196"/>
      <c r="Q374" s="196"/>
      <c r="R374" s="196"/>
      <c r="S374" s="196"/>
      <c r="T374" s="197"/>
      <c r="AT374" s="192" t="s">
        <v>143</v>
      </c>
      <c r="AU374" s="192" t="s">
        <v>86</v>
      </c>
      <c r="AV374" s="11" t="s">
        <v>24</v>
      </c>
      <c r="AW374" s="11" t="s">
        <v>39</v>
      </c>
      <c r="AX374" s="11" t="s">
        <v>76</v>
      </c>
      <c r="AY374" s="192" t="s">
        <v>130</v>
      </c>
    </row>
    <row r="375" spans="2:51" s="12" customFormat="1" ht="13.5">
      <c r="B375" s="198"/>
      <c r="D375" s="186" t="s">
        <v>143</v>
      </c>
      <c r="E375" s="199" t="s">
        <v>5</v>
      </c>
      <c r="F375" s="200" t="s">
        <v>393</v>
      </c>
      <c r="H375" s="201">
        <v>0.67500000000000004</v>
      </c>
      <c r="I375" s="202"/>
      <c r="L375" s="198"/>
      <c r="M375" s="203"/>
      <c r="N375" s="204"/>
      <c r="O375" s="204"/>
      <c r="P375" s="204"/>
      <c r="Q375" s="204"/>
      <c r="R375" s="204"/>
      <c r="S375" s="204"/>
      <c r="T375" s="205"/>
      <c r="AT375" s="199" t="s">
        <v>143</v>
      </c>
      <c r="AU375" s="199" t="s">
        <v>86</v>
      </c>
      <c r="AV375" s="12" t="s">
        <v>86</v>
      </c>
      <c r="AW375" s="12" t="s">
        <v>39</v>
      </c>
      <c r="AX375" s="12" t="s">
        <v>76</v>
      </c>
      <c r="AY375" s="199" t="s">
        <v>130</v>
      </c>
    </row>
    <row r="376" spans="2:51" s="12" customFormat="1" ht="13.5">
      <c r="B376" s="198"/>
      <c r="D376" s="186" t="s">
        <v>143</v>
      </c>
      <c r="E376" s="199" t="s">
        <v>5</v>
      </c>
      <c r="F376" s="200" t="s">
        <v>397</v>
      </c>
      <c r="H376" s="201">
        <v>1.8</v>
      </c>
      <c r="I376" s="202"/>
      <c r="L376" s="198"/>
      <c r="M376" s="203"/>
      <c r="N376" s="204"/>
      <c r="O376" s="204"/>
      <c r="P376" s="204"/>
      <c r="Q376" s="204"/>
      <c r="R376" s="204"/>
      <c r="S376" s="204"/>
      <c r="T376" s="205"/>
      <c r="AT376" s="199" t="s">
        <v>143</v>
      </c>
      <c r="AU376" s="199" t="s">
        <v>86</v>
      </c>
      <c r="AV376" s="12" t="s">
        <v>86</v>
      </c>
      <c r="AW376" s="12" t="s">
        <v>39</v>
      </c>
      <c r="AX376" s="12" t="s">
        <v>76</v>
      </c>
      <c r="AY376" s="199" t="s">
        <v>130</v>
      </c>
    </row>
    <row r="377" spans="2:51" s="11" customFormat="1" ht="13.5">
      <c r="B377" s="191"/>
      <c r="D377" s="186" t="s">
        <v>143</v>
      </c>
      <c r="E377" s="192" t="s">
        <v>5</v>
      </c>
      <c r="F377" s="193" t="s">
        <v>194</v>
      </c>
      <c r="H377" s="192" t="s">
        <v>5</v>
      </c>
      <c r="I377" s="194"/>
      <c r="L377" s="191"/>
      <c r="M377" s="195"/>
      <c r="N377" s="196"/>
      <c r="O377" s="196"/>
      <c r="P377" s="196"/>
      <c r="Q377" s="196"/>
      <c r="R377" s="196"/>
      <c r="S377" s="196"/>
      <c r="T377" s="197"/>
      <c r="AT377" s="192" t="s">
        <v>143</v>
      </c>
      <c r="AU377" s="192" t="s">
        <v>86</v>
      </c>
      <c r="AV377" s="11" t="s">
        <v>24</v>
      </c>
      <c r="AW377" s="11" t="s">
        <v>39</v>
      </c>
      <c r="AX377" s="11" t="s">
        <v>76</v>
      </c>
      <c r="AY377" s="192" t="s">
        <v>130</v>
      </c>
    </row>
    <row r="378" spans="2:51" s="12" customFormat="1" ht="13.5">
      <c r="B378" s="198"/>
      <c r="D378" s="186" t="s">
        <v>143</v>
      </c>
      <c r="E378" s="199" t="s">
        <v>5</v>
      </c>
      <c r="F378" s="200" t="s">
        <v>393</v>
      </c>
      <c r="H378" s="201">
        <v>0.67500000000000004</v>
      </c>
      <c r="I378" s="202"/>
      <c r="L378" s="198"/>
      <c r="M378" s="203"/>
      <c r="N378" s="204"/>
      <c r="O378" s="204"/>
      <c r="P378" s="204"/>
      <c r="Q378" s="204"/>
      <c r="R378" s="204"/>
      <c r="S378" s="204"/>
      <c r="T378" s="205"/>
      <c r="AT378" s="199" t="s">
        <v>143</v>
      </c>
      <c r="AU378" s="199" t="s">
        <v>86</v>
      </c>
      <c r="AV378" s="12" t="s">
        <v>86</v>
      </c>
      <c r="AW378" s="12" t="s">
        <v>39</v>
      </c>
      <c r="AX378" s="12" t="s">
        <v>76</v>
      </c>
      <c r="AY378" s="199" t="s">
        <v>130</v>
      </c>
    </row>
    <row r="379" spans="2:51" s="11" customFormat="1" ht="13.5">
      <c r="B379" s="191"/>
      <c r="D379" s="186" t="s">
        <v>143</v>
      </c>
      <c r="E379" s="192" t="s">
        <v>5</v>
      </c>
      <c r="F379" s="193" t="s">
        <v>195</v>
      </c>
      <c r="H379" s="192" t="s">
        <v>5</v>
      </c>
      <c r="I379" s="194"/>
      <c r="L379" s="191"/>
      <c r="M379" s="195"/>
      <c r="N379" s="196"/>
      <c r="O379" s="196"/>
      <c r="P379" s="196"/>
      <c r="Q379" s="196"/>
      <c r="R379" s="196"/>
      <c r="S379" s="196"/>
      <c r="T379" s="197"/>
      <c r="AT379" s="192" t="s">
        <v>143</v>
      </c>
      <c r="AU379" s="192" t="s">
        <v>86</v>
      </c>
      <c r="AV379" s="11" t="s">
        <v>24</v>
      </c>
      <c r="AW379" s="11" t="s">
        <v>39</v>
      </c>
      <c r="AX379" s="11" t="s">
        <v>76</v>
      </c>
      <c r="AY379" s="192" t="s">
        <v>130</v>
      </c>
    </row>
    <row r="380" spans="2:51" s="12" customFormat="1" ht="13.5">
      <c r="B380" s="198"/>
      <c r="D380" s="186" t="s">
        <v>143</v>
      </c>
      <c r="E380" s="199" t="s">
        <v>5</v>
      </c>
      <c r="F380" s="200" t="s">
        <v>396</v>
      </c>
      <c r="H380" s="201">
        <v>1.35</v>
      </c>
      <c r="I380" s="202"/>
      <c r="L380" s="198"/>
      <c r="M380" s="203"/>
      <c r="N380" s="204"/>
      <c r="O380" s="204"/>
      <c r="P380" s="204"/>
      <c r="Q380" s="204"/>
      <c r="R380" s="204"/>
      <c r="S380" s="204"/>
      <c r="T380" s="205"/>
      <c r="AT380" s="199" t="s">
        <v>143</v>
      </c>
      <c r="AU380" s="199" t="s">
        <v>86</v>
      </c>
      <c r="AV380" s="12" t="s">
        <v>86</v>
      </c>
      <c r="AW380" s="12" t="s">
        <v>39</v>
      </c>
      <c r="AX380" s="12" t="s">
        <v>76</v>
      </c>
      <c r="AY380" s="199" t="s">
        <v>130</v>
      </c>
    </row>
    <row r="381" spans="2:51" s="11" customFormat="1" ht="13.5">
      <c r="B381" s="191"/>
      <c r="D381" s="186" t="s">
        <v>143</v>
      </c>
      <c r="E381" s="192" t="s">
        <v>5</v>
      </c>
      <c r="F381" s="193" t="s">
        <v>360</v>
      </c>
      <c r="H381" s="192" t="s">
        <v>5</v>
      </c>
      <c r="I381" s="194"/>
      <c r="L381" s="191"/>
      <c r="M381" s="195"/>
      <c r="N381" s="196"/>
      <c r="O381" s="196"/>
      <c r="P381" s="196"/>
      <c r="Q381" s="196"/>
      <c r="R381" s="196"/>
      <c r="S381" s="196"/>
      <c r="T381" s="197"/>
      <c r="AT381" s="192" t="s">
        <v>143</v>
      </c>
      <c r="AU381" s="192" t="s">
        <v>86</v>
      </c>
      <c r="AV381" s="11" t="s">
        <v>24</v>
      </c>
      <c r="AW381" s="11" t="s">
        <v>39</v>
      </c>
      <c r="AX381" s="11" t="s">
        <v>76</v>
      </c>
      <c r="AY381" s="192" t="s">
        <v>130</v>
      </c>
    </row>
    <row r="382" spans="2:51" s="12" customFormat="1" ht="13.5">
      <c r="B382" s="198"/>
      <c r="D382" s="186" t="s">
        <v>143</v>
      </c>
      <c r="E382" s="199" t="s">
        <v>5</v>
      </c>
      <c r="F382" s="200" t="s">
        <v>398</v>
      </c>
      <c r="H382" s="201">
        <v>0.9</v>
      </c>
      <c r="I382" s="202"/>
      <c r="L382" s="198"/>
      <c r="M382" s="203"/>
      <c r="N382" s="204"/>
      <c r="O382" s="204"/>
      <c r="P382" s="204"/>
      <c r="Q382" s="204"/>
      <c r="R382" s="204"/>
      <c r="S382" s="204"/>
      <c r="T382" s="205"/>
      <c r="AT382" s="199" t="s">
        <v>143</v>
      </c>
      <c r="AU382" s="199" t="s">
        <v>86</v>
      </c>
      <c r="AV382" s="12" t="s">
        <v>86</v>
      </c>
      <c r="AW382" s="12" t="s">
        <v>39</v>
      </c>
      <c r="AX382" s="12" t="s">
        <v>76</v>
      </c>
      <c r="AY382" s="199" t="s">
        <v>130</v>
      </c>
    </row>
    <row r="383" spans="2:51" s="12" customFormat="1" ht="13.5">
      <c r="B383" s="198"/>
      <c r="D383" s="186" t="s">
        <v>143</v>
      </c>
      <c r="E383" s="199" t="s">
        <v>5</v>
      </c>
      <c r="F383" s="200" t="s">
        <v>399</v>
      </c>
      <c r="H383" s="201">
        <v>8.07</v>
      </c>
      <c r="I383" s="202"/>
      <c r="L383" s="198"/>
      <c r="M383" s="203"/>
      <c r="N383" s="204"/>
      <c r="O383" s="204"/>
      <c r="P383" s="204"/>
      <c r="Q383" s="204"/>
      <c r="R383" s="204"/>
      <c r="S383" s="204"/>
      <c r="T383" s="205"/>
      <c r="AT383" s="199" t="s">
        <v>143</v>
      </c>
      <c r="AU383" s="199" t="s">
        <v>86</v>
      </c>
      <c r="AV383" s="12" t="s">
        <v>86</v>
      </c>
      <c r="AW383" s="12" t="s">
        <v>39</v>
      </c>
      <c r="AX383" s="12" t="s">
        <v>76</v>
      </c>
      <c r="AY383" s="199" t="s">
        <v>130</v>
      </c>
    </row>
    <row r="384" spans="2:51" s="12" customFormat="1" ht="13.5">
      <c r="B384" s="198"/>
      <c r="D384" s="186" t="s">
        <v>143</v>
      </c>
      <c r="E384" s="199" t="s">
        <v>5</v>
      </c>
      <c r="F384" s="200" t="s">
        <v>400</v>
      </c>
      <c r="H384" s="201">
        <v>0.15</v>
      </c>
      <c r="I384" s="202"/>
      <c r="L384" s="198"/>
      <c r="M384" s="203"/>
      <c r="N384" s="204"/>
      <c r="O384" s="204"/>
      <c r="P384" s="204"/>
      <c r="Q384" s="204"/>
      <c r="R384" s="204"/>
      <c r="S384" s="204"/>
      <c r="T384" s="205"/>
      <c r="AT384" s="199" t="s">
        <v>143</v>
      </c>
      <c r="AU384" s="199" t="s">
        <v>86</v>
      </c>
      <c r="AV384" s="12" t="s">
        <v>86</v>
      </c>
      <c r="AW384" s="12" t="s">
        <v>39</v>
      </c>
      <c r="AX384" s="12" t="s">
        <v>76</v>
      </c>
      <c r="AY384" s="199" t="s">
        <v>130</v>
      </c>
    </row>
    <row r="385" spans="2:65" s="14" customFormat="1" ht="13.5">
      <c r="B385" s="214"/>
      <c r="D385" s="186" t="s">
        <v>143</v>
      </c>
      <c r="E385" s="215" t="s">
        <v>5</v>
      </c>
      <c r="F385" s="216" t="s">
        <v>203</v>
      </c>
      <c r="H385" s="217">
        <v>21.045999999999999</v>
      </c>
      <c r="I385" s="218"/>
      <c r="L385" s="214"/>
      <c r="M385" s="219"/>
      <c r="N385" s="220"/>
      <c r="O385" s="220"/>
      <c r="P385" s="220"/>
      <c r="Q385" s="220"/>
      <c r="R385" s="220"/>
      <c r="S385" s="220"/>
      <c r="T385" s="221"/>
      <c r="AT385" s="215" t="s">
        <v>143</v>
      </c>
      <c r="AU385" s="215" t="s">
        <v>86</v>
      </c>
      <c r="AV385" s="14" t="s">
        <v>137</v>
      </c>
      <c r="AW385" s="14" t="s">
        <v>39</v>
      </c>
      <c r="AX385" s="14" t="s">
        <v>24</v>
      </c>
      <c r="AY385" s="215" t="s">
        <v>130</v>
      </c>
    </row>
    <row r="386" spans="2:65" s="1" customFormat="1" ht="16.5" customHeight="1">
      <c r="B386" s="173"/>
      <c r="C386" s="174" t="s">
        <v>401</v>
      </c>
      <c r="D386" s="174" t="s">
        <v>132</v>
      </c>
      <c r="E386" s="175" t="s">
        <v>402</v>
      </c>
      <c r="F386" s="176" t="s">
        <v>403</v>
      </c>
      <c r="G386" s="177" t="s">
        <v>162</v>
      </c>
      <c r="H386" s="178">
        <v>0.108</v>
      </c>
      <c r="I386" s="179"/>
      <c r="J386" s="180">
        <f>ROUND(I386*H386,2)</f>
        <v>0</v>
      </c>
      <c r="K386" s="176" t="s">
        <v>136</v>
      </c>
      <c r="L386" s="41"/>
      <c r="M386" s="181" t="s">
        <v>5</v>
      </c>
      <c r="N386" s="182" t="s">
        <v>47</v>
      </c>
      <c r="O386" s="42"/>
      <c r="P386" s="183">
        <f>O386*H386</f>
        <v>0</v>
      </c>
      <c r="Q386" s="183">
        <v>2.234</v>
      </c>
      <c r="R386" s="183">
        <f>Q386*H386</f>
        <v>0.24127199999999999</v>
      </c>
      <c r="S386" s="183">
        <v>0</v>
      </c>
      <c r="T386" s="184">
        <f>S386*H386</f>
        <v>0</v>
      </c>
      <c r="AR386" s="24" t="s">
        <v>137</v>
      </c>
      <c r="AT386" s="24" t="s">
        <v>132</v>
      </c>
      <c r="AU386" s="24" t="s">
        <v>86</v>
      </c>
      <c r="AY386" s="24" t="s">
        <v>130</v>
      </c>
      <c r="BE386" s="185">
        <f>IF(N386="základní",J386,0)</f>
        <v>0</v>
      </c>
      <c r="BF386" s="185">
        <f>IF(N386="snížená",J386,0)</f>
        <v>0</v>
      </c>
      <c r="BG386" s="185">
        <f>IF(N386="zákl. přenesená",J386,0)</f>
        <v>0</v>
      </c>
      <c r="BH386" s="185">
        <f>IF(N386="sníž. přenesená",J386,0)</f>
        <v>0</v>
      </c>
      <c r="BI386" s="185">
        <f>IF(N386="nulová",J386,0)</f>
        <v>0</v>
      </c>
      <c r="BJ386" s="24" t="s">
        <v>24</v>
      </c>
      <c r="BK386" s="185">
        <f>ROUND(I386*H386,2)</f>
        <v>0</v>
      </c>
      <c r="BL386" s="24" t="s">
        <v>137</v>
      </c>
      <c r="BM386" s="24" t="s">
        <v>404</v>
      </c>
    </row>
    <row r="387" spans="2:65" s="1" customFormat="1" ht="27">
      <c r="B387" s="41"/>
      <c r="D387" s="186" t="s">
        <v>139</v>
      </c>
      <c r="F387" s="187" t="s">
        <v>405</v>
      </c>
      <c r="I387" s="188"/>
      <c r="L387" s="41"/>
      <c r="M387" s="189"/>
      <c r="N387" s="42"/>
      <c r="O387" s="42"/>
      <c r="P387" s="42"/>
      <c r="Q387" s="42"/>
      <c r="R387" s="42"/>
      <c r="S387" s="42"/>
      <c r="T387" s="70"/>
      <c r="AT387" s="24" t="s">
        <v>139</v>
      </c>
      <c r="AU387" s="24" t="s">
        <v>86</v>
      </c>
    </row>
    <row r="388" spans="2:65" s="1" customFormat="1" ht="40.5">
      <c r="B388" s="41"/>
      <c r="D388" s="186" t="s">
        <v>141</v>
      </c>
      <c r="F388" s="190" t="s">
        <v>406</v>
      </c>
      <c r="I388" s="188"/>
      <c r="L388" s="41"/>
      <c r="M388" s="189"/>
      <c r="N388" s="42"/>
      <c r="O388" s="42"/>
      <c r="P388" s="42"/>
      <c r="Q388" s="42"/>
      <c r="R388" s="42"/>
      <c r="S388" s="42"/>
      <c r="T388" s="70"/>
      <c r="AT388" s="24" t="s">
        <v>141</v>
      </c>
      <c r="AU388" s="24" t="s">
        <v>86</v>
      </c>
    </row>
    <row r="389" spans="2:65" s="12" customFormat="1" ht="13.5">
      <c r="B389" s="198"/>
      <c r="D389" s="186" t="s">
        <v>143</v>
      </c>
      <c r="E389" s="199" t="s">
        <v>5</v>
      </c>
      <c r="F389" s="200" t="s">
        <v>407</v>
      </c>
      <c r="H389" s="201">
        <v>0.108</v>
      </c>
      <c r="I389" s="202"/>
      <c r="L389" s="198"/>
      <c r="M389" s="203"/>
      <c r="N389" s="204"/>
      <c r="O389" s="204"/>
      <c r="P389" s="204"/>
      <c r="Q389" s="204"/>
      <c r="R389" s="204"/>
      <c r="S389" s="204"/>
      <c r="T389" s="205"/>
      <c r="AT389" s="199" t="s">
        <v>143</v>
      </c>
      <c r="AU389" s="199" t="s">
        <v>86</v>
      </c>
      <c r="AV389" s="12" t="s">
        <v>86</v>
      </c>
      <c r="AW389" s="12" t="s">
        <v>39</v>
      </c>
      <c r="AX389" s="12" t="s">
        <v>24</v>
      </c>
      <c r="AY389" s="199" t="s">
        <v>130</v>
      </c>
    </row>
    <row r="390" spans="2:65" s="1" customFormat="1" ht="16.5" customHeight="1">
      <c r="B390" s="173"/>
      <c r="C390" s="174" t="s">
        <v>408</v>
      </c>
      <c r="D390" s="174" t="s">
        <v>132</v>
      </c>
      <c r="E390" s="175" t="s">
        <v>409</v>
      </c>
      <c r="F390" s="176" t="s">
        <v>410</v>
      </c>
      <c r="G390" s="177" t="s">
        <v>241</v>
      </c>
      <c r="H390" s="178">
        <v>1.44</v>
      </c>
      <c r="I390" s="179"/>
      <c r="J390" s="180">
        <f>ROUND(I390*H390,2)</f>
        <v>0</v>
      </c>
      <c r="K390" s="176" t="s">
        <v>136</v>
      </c>
      <c r="L390" s="41"/>
      <c r="M390" s="181" t="s">
        <v>5</v>
      </c>
      <c r="N390" s="182" t="s">
        <v>47</v>
      </c>
      <c r="O390" s="42"/>
      <c r="P390" s="183">
        <f>O390*H390</f>
        <v>0</v>
      </c>
      <c r="Q390" s="183">
        <v>6.3200000000000001E-3</v>
      </c>
      <c r="R390" s="183">
        <f>Q390*H390</f>
        <v>9.1007999999999992E-3</v>
      </c>
      <c r="S390" s="183">
        <v>0</v>
      </c>
      <c r="T390" s="184">
        <f>S390*H390</f>
        <v>0</v>
      </c>
      <c r="AR390" s="24" t="s">
        <v>137</v>
      </c>
      <c r="AT390" s="24" t="s">
        <v>132</v>
      </c>
      <c r="AU390" s="24" t="s">
        <v>86</v>
      </c>
      <c r="AY390" s="24" t="s">
        <v>130</v>
      </c>
      <c r="BE390" s="185">
        <f>IF(N390="základní",J390,0)</f>
        <v>0</v>
      </c>
      <c r="BF390" s="185">
        <f>IF(N390="snížená",J390,0)</f>
        <v>0</v>
      </c>
      <c r="BG390" s="185">
        <f>IF(N390="zákl. přenesená",J390,0)</f>
        <v>0</v>
      </c>
      <c r="BH390" s="185">
        <f>IF(N390="sníž. přenesená",J390,0)</f>
        <v>0</v>
      </c>
      <c r="BI390" s="185">
        <f>IF(N390="nulová",J390,0)</f>
        <v>0</v>
      </c>
      <c r="BJ390" s="24" t="s">
        <v>24</v>
      </c>
      <c r="BK390" s="185">
        <f>ROUND(I390*H390,2)</f>
        <v>0</v>
      </c>
      <c r="BL390" s="24" t="s">
        <v>137</v>
      </c>
      <c r="BM390" s="24" t="s">
        <v>411</v>
      </c>
    </row>
    <row r="391" spans="2:65" s="1" customFormat="1" ht="27">
      <c r="B391" s="41"/>
      <c r="D391" s="186" t="s">
        <v>139</v>
      </c>
      <c r="F391" s="187" t="s">
        <v>412</v>
      </c>
      <c r="I391" s="188"/>
      <c r="L391" s="41"/>
      <c r="M391" s="189"/>
      <c r="N391" s="42"/>
      <c r="O391" s="42"/>
      <c r="P391" s="42"/>
      <c r="Q391" s="42"/>
      <c r="R391" s="42"/>
      <c r="S391" s="42"/>
      <c r="T391" s="70"/>
      <c r="AT391" s="24" t="s">
        <v>139</v>
      </c>
      <c r="AU391" s="24" t="s">
        <v>86</v>
      </c>
    </row>
    <row r="392" spans="2:65" s="12" customFormat="1" ht="13.5">
      <c r="B392" s="198"/>
      <c r="D392" s="186" t="s">
        <v>143</v>
      </c>
      <c r="E392" s="199" t="s">
        <v>5</v>
      </c>
      <c r="F392" s="200" t="s">
        <v>413</v>
      </c>
      <c r="H392" s="201">
        <v>1.44</v>
      </c>
      <c r="I392" s="202"/>
      <c r="L392" s="198"/>
      <c r="M392" s="203"/>
      <c r="N392" s="204"/>
      <c r="O392" s="204"/>
      <c r="P392" s="204"/>
      <c r="Q392" s="204"/>
      <c r="R392" s="204"/>
      <c r="S392" s="204"/>
      <c r="T392" s="205"/>
      <c r="AT392" s="199" t="s">
        <v>143</v>
      </c>
      <c r="AU392" s="199" t="s">
        <v>86</v>
      </c>
      <c r="AV392" s="12" t="s">
        <v>86</v>
      </c>
      <c r="AW392" s="12" t="s">
        <v>39</v>
      </c>
      <c r="AX392" s="12" t="s">
        <v>24</v>
      </c>
      <c r="AY392" s="199" t="s">
        <v>130</v>
      </c>
    </row>
    <row r="393" spans="2:65" s="10" customFormat="1" ht="29.85" customHeight="1">
      <c r="B393" s="160"/>
      <c r="D393" s="161" t="s">
        <v>75</v>
      </c>
      <c r="E393" s="171" t="s">
        <v>211</v>
      </c>
      <c r="F393" s="171" t="s">
        <v>414</v>
      </c>
      <c r="I393" s="163"/>
      <c r="J393" s="172">
        <f>BK393</f>
        <v>0</v>
      </c>
      <c r="L393" s="160"/>
      <c r="M393" s="165"/>
      <c r="N393" s="166"/>
      <c r="O393" s="166"/>
      <c r="P393" s="167">
        <f>SUM(P394:P520)</f>
        <v>0</v>
      </c>
      <c r="Q393" s="166"/>
      <c r="R393" s="167">
        <f>SUM(R394:R520)</f>
        <v>16.370041919999991</v>
      </c>
      <c r="S393" s="166"/>
      <c r="T393" s="168">
        <f>SUM(T394:T520)</f>
        <v>0</v>
      </c>
      <c r="AR393" s="161" t="s">
        <v>24</v>
      </c>
      <c r="AT393" s="169" t="s">
        <v>75</v>
      </c>
      <c r="AU393" s="169" t="s">
        <v>24</v>
      </c>
      <c r="AY393" s="161" t="s">
        <v>130</v>
      </c>
      <c r="BK393" s="170">
        <f>SUM(BK394:BK520)</f>
        <v>0</v>
      </c>
    </row>
    <row r="394" spans="2:65" s="1" customFormat="1" ht="25.5" customHeight="1">
      <c r="B394" s="173"/>
      <c r="C394" s="174" t="s">
        <v>415</v>
      </c>
      <c r="D394" s="174" t="s">
        <v>132</v>
      </c>
      <c r="E394" s="175" t="s">
        <v>416</v>
      </c>
      <c r="F394" s="176" t="s">
        <v>417</v>
      </c>
      <c r="G394" s="177" t="s">
        <v>156</v>
      </c>
      <c r="H394" s="178">
        <v>60</v>
      </c>
      <c r="I394" s="179"/>
      <c r="J394" s="180">
        <f>ROUND(I394*H394,2)</f>
        <v>0</v>
      </c>
      <c r="K394" s="176" t="s">
        <v>136</v>
      </c>
      <c r="L394" s="41"/>
      <c r="M394" s="181" t="s">
        <v>5</v>
      </c>
      <c r="N394" s="182" t="s">
        <v>47</v>
      </c>
      <c r="O394" s="42"/>
      <c r="P394" s="183">
        <f>O394*H394</f>
        <v>0</v>
      </c>
      <c r="Q394" s="183">
        <v>0.22656999999999999</v>
      </c>
      <c r="R394" s="183">
        <f>Q394*H394</f>
        <v>13.594199999999999</v>
      </c>
      <c r="S394" s="183">
        <v>0</v>
      </c>
      <c r="T394" s="184">
        <f>S394*H394</f>
        <v>0</v>
      </c>
      <c r="AR394" s="24" t="s">
        <v>137</v>
      </c>
      <c r="AT394" s="24" t="s">
        <v>132</v>
      </c>
      <c r="AU394" s="24" t="s">
        <v>86</v>
      </c>
      <c r="AY394" s="24" t="s">
        <v>130</v>
      </c>
      <c r="BE394" s="185">
        <f>IF(N394="základní",J394,0)</f>
        <v>0</v>
      </c>
      <c r="BF394" s="185">
        <f>IF(N394="snížená",J394,0)</f>
        <v>0</v>
      </c>
      <c r="BG394" s="185">
        <f>IF(N394="zákl. přenesená",J394,0)</f>
        <v>0</v>
      </c>
      <c r="BH394" s="185">
        <f>IF(N394="sníž. přenesená",J394,0)</f>
        <v>0</v>
      </c>
      <c r="BI394" s="185">
        <f>IF(N394="nulová",J394,0)</f>
        <v>0</v>
      </c>
      <c r="BJ394" s="24" t="s">
        <v>24</v>
      </c>
      <c r="BK394" s="185">
        <f>ROUND(I394*H394,2)</f>
        <v>0</v>
      </c>
      <c r="BL394" s="24" t="s">
        <v>137</v>
      </c>
      <c r="BM394" s="24" t="s">
        <v>418</v>
      </c>
    </row>
    <row r="395" spans="2:65" s="1" customFormat="1" ht="40.5">
      <c r="B395" s="41"/>
      <c r="D395" s="186" t="s">
        <v>139</v>
      </c>
      <c r="F395" s="187" t="s">
        <v>419</v>
      </c>
      <c r="I395" s="188"/>
      <c r="L395" s="41"/>
      <c r="M395" s="189"/>
      <c r="N395" s="42"/>
      <c r="O395" s="42"/>
      <c r="P395" s="42"/>
      <c r="Q395" s="42"/>
      <c r="R395" s="42"/>
      <c r="S395" s="42"/>
      <c r="T395" s="70"/>
      <c r="AT395" s="24" t="s">
        <v>139</v>
      </c>
      <c r="AU395" s="24" t="s">
        <v>86</v>
      </c>
    </row>
    <row r="396" spans="2:65" s="12" customFormat="1" ht="13.5">
      <c r="B396" s="198"/>
      <c r="D396" s="186" t="s">
        <v>143</v>
      </c>
      <c r="E396" s="199" t="s">
        <v>5</v>
      </c>
      <c r="F396" s="200" t="s">
        <v>420</v>
      </c>
      <c r="H396" s="201">
        <v>60</v>
      </c>
      <c r="I396" s="202"/>
      <c r="L396" s="198"/>
      <c r="M396" s="203"/>
      <c r="N396" s="204"/>
      <c r="O396" s="204"/>
      <c r="P396" s="204"/>
      <c r="Q396" s="204"/>
      <c r="R396" s="204"/>
      <c r="S396" s="204"/>
      <c r="T396" s="205"/>
      <c r="AT396" s="199" t="s">
        <v>143</v>
      </c>
      <c r="AU396" s="199" t="s">
        <v>86</v>
      </c>
      <c r="AV396" s="12" t="s">
        <v>86</v>
      </c>
      <c r="AW396" s="12" t="s">
        <v>39</v>
      </c>
      <c r="AX396" s="12" t="s">
        <v>24</v>
      </c>
      <c r="AY396" s="199" t="s">
        <v>130</v>
      </c>
    </row>
    <row r="397" spans="2:65" s="1" customFormat="1" ht="25.5" customHeight="1">
      <c r="B397" s="173"/>
      <c r="C397" s="174" t="s">
        <v>421</v>
      </c>
      <c r="D397" s="174" t="s">
        <v>132</v>
      </c>
      <c r="E397" s="175" t="s">
        <v>422</v>
      </c>
      <c r="F397" s="176" t="s">
        <v>423</v>
      </c>
      <c r="G397" s="177" t="s">
        <v>156</v>
      </c>
      <c r="H397" s="178">
        <v>60</v>
      </c>
      <c r="I397" s="179"/>
      <c r="J397" s="180">
        <f>ROUND(I397*H397,2)</f>
        <v>0</v>
      </c>
      <c r="K397" s="176" t="s">
        <v>136</v>
      </c>
      <c r="L397" s="41"/>
      <c r="M397" s="181" t="s">
        <v>5</v>
      </c>
      <c r="N397" s="182" t="s">
        <v>47</v>
      </c>
      <c r="O397" s="42"/>
      <c r="P397" s="183">
        <f>O397*H397</f>
        <v>0</v>
      </c>
      <c r="Q397" s="183">
        <v>0</v>
      </c>
      <c r="R397" s="183">
        <f>Q397*H397</f>
        <v>0</v>
      </c>
      <c r="S397" s="183">
        <v>0</v>
      </c>
      <c r="T397" s="184">
        <f>S397*H397</f>
        <v>0</v>
      </c>
      <c r="AR397" s="24" t="s">
        <v>137</v>
      </c>
      <c r="AT397" s="24" t="s">
        <v>132</v>
      </c>
      <c r="AU397" s="24" t="s">
        <v>86</v>
      </c>
      <c r="AY397" s="24" t="s">
        <v>130</v>
      </c>
      <c r="BE397" s="185">
        <f>IF(N397="základní",J397,0)</f>
        <v>0</v>
      </c>
      <c r="BF397" s="185">
        <f>IF(N397="snížená",J397,0)</f>
        <v>0</v>
      </c>
      <c r="BG397" s="185">
        <f>IF(N397="zákl. přenesená",J397,0)</f>
        <v>0</v>
      </c>
      <c r="BH397" s="185">
        <f>IF(N397="sníž. přenesená",J397,0)</f>
        <v>0</v>
      </c>
      <c r="BI397" s="185">
        <f>IF(N397="nulová",J397,0)</f>
        <v>0</v>
      </c>
      <c r="BJ397" s="24" t="s">
        <v>24</v>
      </c>
      <c r="BK397" s="185">
        <f>ROUND(I397*H397,2)</f>
        <v>0</v>
      </c>
      <c r="BL397" s="24" t="s">
        <v>137</v>
      </c>
      <c r="BM397" s="24" t="s">
        <v>424</v>
      </c>
    </row>
    <row r="398" spans="2:65" s="1" customFormat="1" ht="27">
      <c r="B398" s="41"/>
      <c r="D398" s="186" t="s">
        <v>139</v>
      </c>
      <c r="F398" s="187" t="s">
        <v>425</v>
      </c>
      <c r="I398" s="188"/>
      <c r="L398" s="41"/>
      <c r="M398" s="189"/>
      <c r="N398" s="42"/>
      <c r="O398" s="42"/>
      <c r="P398" s="42"/>
      <c r="Q398" s="42"/>
      <c r="R398" s="42"/>
      <c r="S398" s="42"/>
      <c r="T398" s="70"/>
      <c r="AT398" s="24" t="s">
        <v>139</v>
      </c>
      <c r="AU398" s="24" t="s">
        <v>86</v>
      </c>
    </row>
    <row r="399" spans="2:65" s="1" customFormat="1" ht="67.5">
      <c r="B399" s="41"/>
      <c r="D399" s="186" t="s">
        <v>141</v>
      </c>
      <c r="F399" s="190" t="s">
        <v>426</v>
      </c>
      <c r="I399" s="188"/>
      <c r="L399" s="41"/>
      <c r="M399" s="189"/>
      <c r="N399" s="42"/>
      <c r="O399" s="42"/>
      <c r="P399" s="42"/>
      <c r="Q399" s="42"/>
      <c r="R399" s="42"/>
      <c r="S399" s="42"/>
      <c r="T399" s="70"/>
      <c r="AT399" s="24" t="s">
        <v>141</v>
      </c>
      <c r="AU399" s="24" t="s">
        <v>86</v>
      </c>
    </row>
    <row r="400" spans="2:65" s="12" customFormat="1" ht="13.5">
      <c r="B400" s="198"/>
      <c r="D400" s="186" t="s">
        <v>143</v>
      </c>
      <c r="E400" s="199" t="s">
        <v>5</v>
      </c>
      <c r="F400" s="200" t="s">
        <v>427</v>
      </c>
      <c r="H400" s="201">
        <v>60</v>
      </c>
      <c r="I400" s="202"/>
      <c r="L400" s="198"/>
      <c r="M400" s="203"/>
      <c r="N400" s="204"/>
      <c r="O400" s="204"/>
      <c r="P400" s="204"/>
      <c r="Q400" s="204"/>
      <c r="R400" s="204"/>
      <c r="S400" s="204"/>
      <c r="T400" s="205"/>
      <c r="AT400" s="199" t="s">
        <v>143</v>
      </c>
      <c r="AU400" s="199" t="s">
        <v>86</v>
      </c>
      <c r="AV400" s="12" t="s">
        <v>86</v>
      </c>
      <c r="AW400" s="12" t="s">
        <v>39</v>
      </c>
      <c r="AX400" s="12" t="s">
        <v>24</v>
      </c>
      <c r="AY400" s="199" t="s">
        <v>130</v>
      </c>
    </row>
    <row r="401" spans="2:65" s="1" customFormat="1" ht="25.5" customHeight="1">
      <c r="B401" s="173"/>
      <c r="C401" s="174" t="s">
        <v>428</v>
      </c>
      <c r="D401" s="174" t="s">
        <v>132</v>
      </c>
      <c r="E401" s="175" t="s">
        <v>429</v>
      </c>
      <c r="F401" s="176" t="s">
        <v>430</v>
      </c>
      <c r="G401" s="177" t="s">
        <v>156</v>
      </c>
      <c r="H401" s="178">
        <v>316.48</v>
      </c>
      <c r="I401" s="179"/>
      <c r="J401" s="180">
        <f>ROUND(I401*H401,2)</f>
        <v>0</v>
      </c>
      <c r="K401" s="176" t="s">
        <v>136</v>
      </c>
      <c r="L401" s="41"/>
      <c r="M401" s="181" t="s">
        <v>5</v>
      </c>
      <c r="N401" s="182" t="s">
        <v>47</v>
      </c>
      <c r="O401" s="42"/>
      <c r="P401" s="183">
        <f>O401*H401</f>
        <v>0</v>
      </c>
      <c r="Q401" s="183">
        <v>0</v>
      </c>
      <c r="R401" s="183">
        <f>Q401*H401</f>
        <v>0</v>
      </c>
      <c r="S401" s="183">
        <v>0</v>
      </c>
      <c r="T401" s="184">
        <f>S401*H401</f>
        <v>0</v>
      </c>
      <c r="AR401" s="24" t="s">
        <v>137</v>
      </c>
      <c r="AT401" s="24" t="s">
        <v>132</v>
      </c>
      <c r="AU401" s="24" t="s">
        <v>86</v>
      </c>
      <c r="AY401" s="24" t="s">
        <v>130</v>
      </c>
      <c r="BE401" s="185">
        <f>IF(N401="základní",J401,0)</f>
        <v>0</v>
      </c>
      <c r="BF401" s="185">
        <f>IF(N401="snížená",J401,0)</f>
        <v>0</v>
      </c>
      <c r="BG401" s="185">
        <f>IF(N401="zákl. přenesená",J401,0)</f>
        <v>0</v>
      </c>
      <c r="BH401" s="185">
        <f>IF(N401="sníž. přenesená",J401,0)</f>
        <v>0</v>
      </c>
      <c r="BI401" s="185">
        <f>IF(N401="nulová",J401,0)</f>
        <v>0</v>
      </c>
      <c r="BJ401" s="24" t="s">
        <v>24</v>
      </c>
      <c r="BK401" s="185">
        <f>ROUND(I401*H401,2)</f>
        <v>0</v>
      </c>
      <c r="BL401" s="24" t="s">
        <v>137</v>
      </c>
      <c r="BM401" s="24" t="s">
        <v>431</v>
      </c>
    </row>
    <row r="402" spans="2:65" s="1" customFormat="1" ht="27">
      <c r="B402" s="41"/>
      <c r="D402" s="186" t="s">
        <v>139</v>
      </c>
      <c r="F402" s="187" t="s">
        <v>432</v>
      </c>
      <c r="I402" s="188"/>
      <c r="L402" s="41"/>
      <c r="M402" s="189"/>
      <c r="N402" s="42"/>
      <c r="O402" s="42"/>
      <c r="P402" s="42"/>
      <c r="Q402" s="42"/>
      <c r="R402" s="42"/>
      <c r="S402" s="42"/>
      <c r="T402" s="70"/>
      <c r="AT402" s="24" t="s">
        <v>139</v>
      </c>
      <c r="AU402" s="24" t="s">
        <v>86</v>
      </c>
    </row>
    <row r="403" spans="2:65" s="1" customFormat="1" ht="135">
      <c r="B403" s="41"/>
      <c r="D403" s="186" t="s">
        <v>141</v>
      </c>
      <c r="F403" s="190" t="s">
        <v>433</v>
      </c>
      <c r="I403" s="188"/>
      <c r="L403" s="41"/>
      <c r="M403" s="189"/>
      <c r="N403" s="42"/>
      <c r="O403" s="42"/>
      <c r="P403" s="42"/>
      <c r="Q403" s="42"/>
      <c r="R403" s="42"/>
      <c r="S403" s="42"/>
      <c r="T403" s="70"/>
      <c r="AT403" s="24" t="s">
        <v>141</v>
      </c>
      <c r="AU403" s="24" t="s">
        <v>86</v>
      </c>
    </row>
    <row r="404" spans="2:65" s="12" customFormat="1" ht="13.5">
      <c r="B404" s="198"/>
      <c r="D404" s="186" t="s">
        <v>143</v>
      </c>
      <c r="E404" s="199" t="s">
        <v>5</v>
      </c>
      <c r="F404" s="200" t="s">
        <v>434</v>
      </c>
      <c r="H404" s="201">
        <v>316.48</v>
      </c>
      <c r="I404" s="202"/>
      <c r="L404" s="198"/>
      <c r="M404" s="203"/>
      <c r="N404" s="204"/>
      <c r="O404" s="204"/>
      <c r="P404" s="204"/>
      <c r="Q404" s="204"/>
      <c r="R404" s="204"/>
      <c r="S404" s="204"/>
      <c r="T404" s="205"/>
      <c r="AT404" s="199" t="s">
        <v>143</v>
      </c>
      <c r="AU404" s="199" t="s">
        <v>86</v>
      </c>
      <c r="AV404" s="12" t="s">
        <v>86</v>
      </c>
      <c r="AW404" s="12" t="s">
        <v>39</v>
      </c>
      <c r="AX404" s="12" t="s">
        <v>24</v>
      </c>
      <c r="AY404" s="199" t="s">
        <v>130</v>
      </c>
    </row>
    <row r="405" spans="2:65" s="1" customFormat="1" ht="25.5" customHeight="1">
      <c r="B405" s="173"/>
      <c r="C405" s="222" t="s">
        <v>435</v>
      </c>
      <c r="D405" s="222" t="s">
        <v>340</v>
      </c>
      <c r="E405" s="223" t="s">
        <v>436</v>
      </c>
      <c r="F405" s="224" t="s">
        <v>437</v>
      </c>
      <c r="G405" s="225" t="s">
        <v>156</v>
      </c>
      <c r="H405" s="226">
        <v>382.12700000000001</v>
      </c>
      <c r="I405" s="227"/>
      <c r="J405" s="228">
        <f>ROUND(I405*H405,2)</f>
        <v>0</v>
      </c>
      <c r="K405" s="224" t="s">
        <v>5</v>
      </c>
      <c r="L405" s="229"/>
      <c r="M405" s="230" t="s">
        <v>5</v>
      </c>
      <c r="N405" s="231" t="s">
        <v>47</v>
      </c>
      <c r="O405" s="42"/>
      <c r="P405" s="183">
        <f>O405*H405</f>
        <v>0</v>
      </c>
      <c r="Q405" s="183">
        <v>1.3600000000000001E-3</v>
      </c>
      <c r="R405" s="183">
        <f>Q405*H405</f>
        <v>0.51969272</v>
      </c>
      <c r="S405" s="183">
        <v>0</v>
      </c>
      <c r="T405" s="184">
        <f>S405*H405</f>
        <v>0</v>
      </c>
      <c r="AR405" s="24" t="s">
        <v>211</v>
      </c>
      <c r="AT405" s="24" t="s">
        <v>340</v>
      </c>
      <c r="AU405" s="24" t="s">
        <v>86</v>
      </c>
      <c r="AY405" s="24" t="s">
        <v>130</v>
      </c>
      <c r="BE405" s="185">
        <f>IF(N405="základní",J405,0)</f>
        <v>0</v>
      </c>
      <c r="BF405" s="185">
        <f>IF(N405="snížená",J405,0)</f>
        <v>0</v>
      </c>
      <c r="BG405" s="185">
        <f>IF(N405="zákl. přenesená",J405,0)</f>
        <v>0</v>
      </c>
      <c r="BH405" s="185">
        <f>IF(N405="sníž. přenesená",J405,0)</f>
        <v>0</v>
      </c>
      <c r="BI405" s="185">
        <f>IF(N405="nulová",J405,0)</f>
        <v>0</v>
      </c>
      <c r="BJ405" s="24" t="s">
        <v>24</v>
      </c>
      <c r="BK405" s="185">
        <f>ROUND(I405*H405,2)</f>
        <v>0</v>
      </c>
      <c r="BL405" s="24" t="s">
        <v>137</v>
      </c>
      <c r="BM405" s="24" t="s">
        <v>438</v>
      </c>
    </row>
    <row r="406" spans="2:65" s="1" customFormat="1" ht="13.5">
      <c r="B406" s="41"/>
      <c r="D406" s="186" t="s">
        <v>139</v>
      </c>
      <c r="F406" s="187" t="s">
        <v>437</v>
      </c>
      <c r="I406" s="188"/>
      <c r="L406" s="41"/>
      <c r="M406" s="189"/>
      <c r="N406" s="42"/>
      <c r="O406" s="42"/>
      <c r="P406" s="42"/>
      <c r="Q406" s="42"/>
      <c r="R406" s="42"/>
      <c r="S406" s="42"/>
      <c r="T406" s="70"/>
      <c r="AT406" s="24" t="s">
        <v>139</v>
      </c>
      <c r="AU406" s="24" t="s">
        <v>86</v>
      </c>
    </row>
    <row r="407" spans="2:65" s="12" customFormat="1" ht="13.5">
      <c r="B407" s="198"/>
      <c r="D407" s="186" t="s">
        <v>143</v>
      </c>
      <c r="E407" s="199" t="s">
        <v>5</v>
      </c>
      <c r="F407" s="200" t="s">
        <v>439</v>
      </c>
      <c r="H407" s="201">
        <v>382.12700000000001</v>
      </c>
      <c r="I407" s="202"/>
      <c r="L407" s="198"/>
      <c r="M407" s="203"/>
      <c r="N407" s="204"/>
      <c r="O407" s="204"/>
      <c r="P407" s="204"/>
      <c r="Q407" s="204"/>
      <c r="R407" s="204"/>
      <c r="S407" s="204"/>
      <c r="T407" s="205"/>
      <c r="AT407" s="199" t="s">
        <v>143</v>
      </c>
      <c r="AU407" s="199" t="s">
        <v>86</v>
      </c>
      <c r="AV407" s="12" t="s">
        <v>86</v>
      </c>
      <c r="AW407" s="12" t="s">
        <v>39</v>
      </c>
      <c r="AX407" s="12" t="s">
        <v>24</v>
      </c>
      <c r="AY407" s="199" t="s">
        <v>130</v>
      </c>
    </row>
    <row r="408" spans="2:65" s="1" customFormat="1" ht="16.5" customHeight="1">
      <c r="B408" s="173"/>
      <c r="C408" s="174" t="s">
        <v>440</v>
      </c>
      <c r="D408" s="174" t="s">
        <v>132</v>
      </c>
      <c r="E408" s="175" t="s">
        <v>441</v>
      </c>
      <c r="F408" s="176" t="s">
        <v>442</v>
      </c>
      <c r="G408" s="177" t="s">
        <v>156</v>
      </c>
      <c r="H408" s="178">
        <v>376.48</v>
      </c>
      <c r="I408" s="179"/>
      <c r="J408" s="180">
        <f>ROUND(I408*H408,2)</f>
        <v>0</v>
      </c>
      <c r="K408" s="176" t="s">
        <v>136</v>
      </c>
      <c r="L408" s="41"/>
      <c r="M408" s="181" t="s">
        <v>5</v>
      </c>
      <c r="N408" s="182" t="s">
        <v>47</v>
      </c>
      <c r="O408" s="42"/>
      <c r="P408" s="183">
        <f>O408*H408</f>
        <v>0</v>
      </c>
      <c r="Q408" s="183">
        <v>0</v>
      </c>
      <c r="R408" s="183">
        <f>Q408*H408</f>
        <v>0</v>
      </c>
      <c r="S408" s="183">
        <v>0</v>
      </c>
      <c r="T408" s="184">
        <f>S408*H408</f>
        <v>0</v>
      </c>
      <c r="AR408" s="24" t="s">
        <v>137</v>
      </c>
      <c r="AT408" s="24" t="s">
        <v>132</v>
      </c>
      <c r="AU408" s="24" t="s">
        <v>86</v>
      </c>
      <c r="AY408" s="24" t="s">
        <v>130</v>
      </c>
      <c r="BE408" s="185">
        <f>IF(N408="základní",J408,0)</f>
        <v>0</v>
      </c>
      <c r="BF408" s="185">
        <f>IF(N408="snížená",J408,0)</f>
        <v>0</v>
      </c>
      <c r="BG408" s="185">
        <f>IF(N408="zákl. přenesená",J408,0)</f>
        <v>0</v>
      </c>
      <c r="BH408" s="185">
        <f>IF(N408="sníž. přenesená",J408,0)</f>
        <v>0</v>
      </c>
      <c r="BI408" s="185">
        <f>IF(N408="nulová",J408,0)</f>
        <v>0</v>
      </c>
      <c r="BJ408" s="24" t="s">
        <v>24</v>
      </c>
      <c r="BK408" s="185">
        <f>ROUND(I408*H408,2)</f>
        <v>0</v>
      </c>
      <c r="BL408" s="24" t="s">
        <v>137</v>
      </c>
      <c r="BM408" s="24" t="s">
        <v>443</v>
      </c>
    </row>
    <row r="409" spans="2:65" s="1" customFormat="1" ht="13.5">
      <c r="B409" s="41"/>
      <c r="D409" s="186" t="s">
        <v>139</v>
      </c>
      <c r="F409" s="187" t="s">
        <v>442</v>
      </c>
      <c r="I409" s="188"/>
      <c r="L409" s="41"/>
      <c r="M409" s="189"/>
      <c r="N409" s="42"/>
      <c r="O409" s="42"/>
      <c r="P409" s="42"/>
      <c r="Q409" s="42"/>
      <c r="R409" s="42"/>
      <c r="S409" s="42"/>
      <c r="T409" s="70"/>
      <c r="AT409" s="24" t="s">
        <v>139</v>
      </c>
      <c r="AU409" s="24" t="s">
        <v>86</v>
      </c>
    </row>
    <row r="410" spans="2:65" s="1" customFormat="1" ht="40.5">
      <c r="B410" s="41"/>
      <c r="D410" s="186" t="s">
        <v>141</v>
      </c>
      <c r="F410" s="190" t="s">
        <v>444</v>
      </c>
      <c r="I410" s="188"/>
      <c r="L410" s="41"/>
      <c r="M410" s="189"/>
      <c r="N410" s="42"/>
      <c r="O410" s="42"/>
      <c r="P410" s="42"/>
      <c r="Q410" s="42"/>
      <c r="R410" s="42"/>
      <c r="S410" s="42"/>
      <c r="T410" s="70"/>
      <c r="AT410" s="24" t="s">
        <v>141</v>
      </c>
      <c r="AU410" s="24" t="s">
        <v>86</v>
      </c>
    </row>
    <row r="411" spans="2:65" s="1" customFormat="1" ht="16.5" customHeight="1">
      <c r="B411" s="173"/>
      <c r="C411" s="174" t="s">
        <v>445</v>
      </c>
      <c r="D411" s="174" t="s">
        <v>132</v>
      </c>
      <c r="E411" s="175" t="s">
        <v>446</v>
      </c>
      <c r="F411" s="176" t="s">
        <v>447</v>
      </c>
      <c r="G411" s="177" t="s">
        <v>156</v>
      </c>
      <c r="H411" s="178">
        <v>376.48</v>
      </c>
      <c r="I411" s="179"/>
      <c r="J411" s="180">
        <f>ROUND(I411*H411,2)</f>
        <v>0</v>
      </c>
      <c r="K411" s="176" t="s">
        <v>136</v>
      </c>
      <c r="L411" s="41"/>
      <c r="M411" s="181" t="s">
        <v>5</v>
      </c>
      <c r="N411" s="182" t="s">
        <v>47</v>
      </c>
      <c r="O411" s="42"/>
      <c r="P411" s="183">
        <f>O411*H411</f>
        <v>0</v>
      </c>
      <c r="Q411" s="183">
        <v>0</v>
      </c>
      <c r="R411" s="183">
        <f>Q411*H411</f>
        <v>0</v>
      </c>
      <c r="S411" s="183">
        <v>0</v>
      </c>
      <c r="T411" s="184">
        <f>S411*H411</f>
        <v>0</v>
      </c>
      <c r="AR411" s="24" t="s">
        <v>137</v>
      </c>
      <c r="AT411" s="24" t="s">
        <v>132</v>
      </c>
      <c r="AU411" s="24" t="s">
        <v>86</v>
      </c>
      <c r="AY411" s="24" t="s">
        <v>130</v>
      </c>
      <c r="BE411" s="185">
        <f>IF(N411="základní",J411,0)</f>
        <v>0</v>
      </c>
      <c r="BF411" s="185">
        <f>IF(N411="snížená",J411,0)</f>
        <v>0</v>
      </c>
      <c r="BG411" s="185">
        <f>IF(N411="zákl. přenesená",J411,0)</f>
        <v>0</v>
      </c>
      <c r="BH411" s="185">
        <f>IF(N411="sníž. přenesená",J411,0)</f>
        <v>0</v>
      </c>
      <c r="BI411" s="185">
        <f>IF(N411="nulová",J411,0)</f>
        <v>0</v>
      </c>
      <c r="BJ411" s="24" t="s">
        <v>24</v>
      </c>
      <c r="BK411" s="185">
        <f>ROUND(I411*H411,2)</f>
        <v>0</v>
      </c>
      <c r="BL411" s="24" t="s">
        <v>137</v>
      </c>
      <c r="BM411" s="24" t="s">
        <v>448</v>
      </c>
    </row>
    <row r="412" spans="2:65" s="1" customFormat="1" ht="13.5">
      <c r="B412" s="41"/>
      <c r="D412" s="186" t="s">
        <v>139</v>
      </c>
      <c r="F412" s="187" t="s">
        <v>449</v>
      </c>
      <c r="I412" s="188"/>
      <c r="L412" s="41"/>
      <c r="M412" s="189"/>
      <c r="N412" s="42"/>
      <c r="O412" s="42"/>
      <c r="P412" s="42"/>
      <c r="Q412" s="42"/>
      <c r="R412" s="42"/>
      <c r="S412" s="42"/>
      <c r="T412" s="70"/>
      <c r="AT412" s="24" t="s">
        <v>139</v>
      </c>
      <c r="AU412" s="24" t="s">
        <v>86</v>
      </c>
    </row>
    <row r="413" spans="2:65" s="1" customFormat="1" ht="94.5">
      <c r="B413" s="41"/>
      <c r="D413" s="186" t="s">
        <v>141</v>
      </c>
      <c r="F413" s="190" t="s">
        <v>450</v>
      </c>
      <c r="I413" s="188"/>
      <c r="L413" s="41"/>
      <c r="M413" s="189"/>
      <c r="N413" s="42"/>
      <c r="O413" s="42"/>
      <c r="P413" s="42"/>
      <c r="Q413" s="42"/>
      <c r="R413" s="42"/>
      <c r="S413" s="42"/>
      <c r="T413" s="70"/>
      <c r="AT413" s="24" t="s">
        <v>141</v>
      </c>
      <c r="AU413" s="24" t="s">
        <v>86</v>
      </c>
    </row>
    <row r="414" spans="2:65" s="1" customFormat="1" ht="16.5" customHeight="1">
      <c r="B414" s="173"/>
      <c r="C414" s="174" t="s">
        <v>451</v>
      </c>
      <c r="D414" s="174" t="s">
        <v>132</v>
      </c>
      <c r="E414" s="175" t="s">
        <v>452</v>
      </c>
      <c r="F414" s="176" t="s">
        <v>453</v>
      </c>
      <c r="G414" s="177" t="s">
        <v>156</v>
      </c>
      <c r="H414" s="178">
        <v>383.68</v>
      </c>
      <c r="I414" s="179"/>
      <c r="J414" s="180">
        <f>ROUND(I414*H414,2)</f>
        <v>0</v>
      </c>
      <c r="K414" s="176" t="s">
        <v>5</v>
      </c>
      <c r="L414" s="41"/>
      <c r="M414" s="181" t="s">
        <v>5</v>
      </c>
      <c r="N414" s="182" t="s">
        <v>47</v>
      </c>
      <c r="O414" s="42"/>
      <c r="P414" s="183">
        <f>O414*H414</f>
        <v>0</v>
      </c>
      <c r="Q414" s="183">
        <v>1.9000000000000001E-4</v>
      </c>
      <c r="R414" s="183">
        <f>Q414*H414</f>
        <v>7.2899200000000011E-2</v>
      </c>
      <c r="S414" s="183">
        <v>0</v>
      </c>
      <c r="T414" s="184">
        <f>S414*H414</f>
        <v>0</v>
      </c>
      <c r="AR414" s="24" t="s">
        <v>137</v>
      </c>
      <c r="AT414" s="24" t="s">
        <v>132</v>
      </c>
      <c r="AU414" s="24" t="s">
        <v>86</v>
      </c>
      <c r="AY414" s="24" t="s">
        <v>130</v>
      </c>
      <c r="BE414" s="185">
        <f>IF(N414="základní",J414,0)</f>
        <v>0</v>
      </c>
      <c r="BF414" s="185">
        <f>IF(N414="snížená",J414,0)</f>
        <v>0</v>
      </c>
      <c r="BG414" s="185">
        <f>IF(N414="zákl. přenesená",J414,0)</f>
        <v>0</v>
      </c>
      <c r="BH414" s="185">
        <f>IF(N414="sníž. přenesená",J414,0)</f>
        <v>0</v>
      </c>
      <c r="BI414" s="185">
        <f>IF(N414="nulová",J414,0)</f>
        <v>0</v>
      </c>
      <c r="BJ414" s="24" t="s">
        <v>24</v>
      </c>
      <c r="BK414" s="185">
        <f>ROUND(I414*H414,2)</f>
        <v>0</v>
      </c>
      <c r="BL414" s="24" t="s">
        <v>137</v>
      </c>
      <c r="BM414" s="24" t="s">
        <v>454</v>
      </c>
    </row>
    <row r="415" spans="2:65" s="1" customFormat="1" ht="13.5">
      <c r="B415" s="41"/>
      <c r="D415" s="186" t="s">
        <v>139</v>
      </c>
      <c r="F415" s="187" t="s">
        <v>453</v>
      </c>
      <c r="I415" s="188"/>
      <c r="L415" s="41"/>
      <c r="M415" s="189"/>
      <c r="N415" s="42"/>
      <c r="O415" s="42"/>
      <c r="P415" s="42"/>
      <c r="Q415" s="42"/>
      <c r="R415" s="42"/>
      <c r="S415" s="42"/>
      <c r="T415" s="70"/>
      <c r="AT415" s="24" t="s">
        <v>139</v>
      </c>
      <c r="AU415" s="24" t="s">
        <v>86</v>
      </c>
    </row>
    <row r="416" spans="2:65" s="12" customFormat="1" ht="13.5">
      <c r="B416" s="198"/>
      <c r="D416" s="186" t="s">
        <v>143</v>
      </c>
      <c r="E416" s="199" t="s">
        <v>5</v>
      </c>
      <c r="F416" s="200" t="s">
        <v>455</v>
      </c>
      <c r="H416" s="201">
        <v>383.68</v>
      </c>
      <c r="I416" s="202"/>
      <c r="L416" s="198"/>
      <c r="M416" s="203"/>
      <c r="N416" s="204"/>
      <c r="O416" s="204"/>
      <c r="P416" s="204"/>
      <c r="Q416" s="204"/>
      <c r="R416" s="204"/>
      <c r="S416" s="204"/>
      <c r="T416" s="205"/>
      <c r="AT416" s="199" t="s">
        <v>143</v>
      </c>
      <c r="AU416" s="199" t="s">
        <v>86</v>
      </c>
      <c r="AV416" s="12" t="s">
        <v>86</v>
      </c>
      <c r="AW416" s="12" t="s">
        <v>39</v>
      </c>
      <c r="AX416" s="12" t="s">
        <v>24</v>
      </c>
      <c r="AY416" s="199" t="s">
        <v>130</v>
      </c>
    </row>
    <row r="417" spans="2:65" s="1" customFormat="1" ht="16.5" customHeight="1">
      <c r="B417" s="173"/>
      <c r="C417" s="174" t="s">
        <v>456</v>
      </c>
      <c r="D417" s="174" t="s">
        <v>132</v>
      </c>
      <c r="E417" s="175" t="s">
        <v>457</v>
      </c>
      <c r="F417" s="176" t="s">
        <v>458</v>
      </c>
      <c r="G417" s="177" t="s">
        <v>156</v>
      </c>
      <c r="H417" s="178">
        <v>90.1</v>
      </c>
      <c r="I417" s="179"/>
      <c r="J417" s="180">
        <f>ROUND(I417*H417,2)</f>
        <v>0</v>
      </c>
      <c r="K417" s="176" t="s">
        <v>136</v>
      </c>
      <c r="L417" s="41"/>
      <c r="M417" s="181" t="s">
        <v>5</v>
      </c>
      <c r="N417" s="182" t="s">
        <v>47</v>
      </c>
      <c r="O417" s="42"/>
      <c r="P417" s="183">
        <f>O417*H417</f>
        <v>0</v>
      </c>
      <c r="Q417" s="183">
        <v>9.0000000000000006E-5</v>
      </c>
      <c r="R417" s="183">
        <f>Q417*H417</f>
        <v>8.1089999999999999E-3</v>
      </c>
      <c r="S417" s="183">
        <v>0</v>
      </c>
      <c r="T417" s="184">
        <f>S417*H417</f>
        <v>0</v>
      </c>
      <c r="AR417" s="24" t="s">
        <v>137</v>
      </c>
      <c r="AT417" s="24" t="s">
        <v>132</v>
      </c>
      <c r="AU417" s="24" t="s">
        <v>86</v>
      </c>
      <c r="AY417" s="24" t="s">
        <v>130</v>
      </c>
      <c r="BE417" s="185">
        <f>IF(N417="základní",J417,0)</f>
        <v>0</v>
      </c>
      <c r="BF417" s="185">
        <f>IF(N417="snížená",J417,0)</f>
        <v>0</v>
      </c>
      <c r="BG417" s="185">
        <f>IF(N417="zákl. přenesená",J417,0)</f>
        <v>0</v>
      </c>
      <c r="BH417" s="185">
        <f>IF(N417="sníž. přenesená",J417,0)</f>
        <v>0</v>
      </c>
      <c r="BI417" s="185">
        <f>IF(N417="nulová",J417,0)</f>
        <v>0</v>
      </c>
      <c r="BJ417" s="24" t="s">
        <v>24</v>
      </c>
      <c r="BK417" s="185">
        <f>ROUND(I417*H417,2)</f>
        <v>0</v>
      </c>
      <c r="BL417" s="24" t="s">
        <v>137</v>
      </c>
      <c r="BM417" s="24" t="s">
        <v>459</v>
      </c>
    </row>
    <row r="418" spans="2:65" s="1" customFormat="1" ht="13.5">
      <c r="B418" s="41"/>
      <c r="D418" s="186" t="s">
        <v>139</v>
      </c>
      <c r="F418" s="187" t="s">
        <v>460</v>
      </c>
      <c r="I418" s="188"/>
      <c r="L418" s="41"/>
      <c r="M418" s="189"/>
      <c r="N418" s="42"/>
      <c r="O418" s="42"/>
      <c r="P418" s="42"/>
      <c r="Q418" s="42"/>
      <c r="R418" s="42"/>
      <c r="S418" s="42"/>
      <c r="T418" s="70"/>
      <c r="AT418" s="24" t="s">
        <v>139</v>
      </c>
      <c r="AU418" s="24" t="s">
        <v>86</v>
      </c>
    </row>
    <row r="419" spans="2:65" s="12" customFormat="1" ht="13.5">
      <c r="B419" s="198"/>
      <c r="D419" s="186" t="s">
        <v>143</v>
      </c>
      <c r="E419" s="199" t="s">
        <v>5</v>
      </c>
      <c r="F419" s="200" t="s">
        <v>461</v>
      </c>
      <c r="H419" s="201">
        <v>90.1</v>
      </c>
      <c r="I419" s="202"/>
      <c r="L419" s="198"/>
      <c r="M419" s="203"/>
      <c r="N419" s="204"/>
      <c r="O419" s="204"/>
      <c r="P419" s="204"/>
      <c r="Q419" s="204"/>
      <c r="R419" s="204"/>
      <c r="S419" s="204"/>
      <c r="T419" s="205"/>
      <c r="AT419" s="199" t="s">
        <v>143</v>
      </c>
      <c r="AU419" s="199" t="s">
        <v>86</v>
      </c>
      <c r="AV419" s="12" t="s">
        <v>86</v>
      </c>
      <c r="AW419" s="12" t="s">
        <v>39</v>
      </c>
      <c r="AX419" s="12" t="s">
        <v>24</v>
      </c>
      <c r="AY419" s="199" t="s">
        <v>130</v>
      </c>
    </row>
    <row r="420" spans="2:65" s="1" customFormat="1" ht="16.5" customHeight="1">
      <c r="B420" s="173"/>
      <c r="C420" s="174" t="s">
        <v>462</v>
      </c>
      <c r="D420" s="174" t="s">
        <v>132</v>
      </c>
      <c r="E420" s="175" t="s">
        <v>463</v>
      </c>
      <c r="F420" s="176" t="s">
        <v>464</v>
      </c>
      <c r="G420" s="177" t="s">
        <v>465</v>
      </c>
      <c r="H420" s="178">
        <v>1</v>
      </c>
      <c r="I420" s="179"/>
      <c r="J420" s="180">
        <f>ROUND(I420*H420,2)</f>
        <v>0</v>
      </c>
      <c r="K420" s="176" t="s">
        <v>136</v>
      </c>
      <c r="L420" s="41"/>
      <c r="M420" s="181" t="s">
        <v>5</v>
      </c>
      <c r="N420" s="182" t="s">
        <v>47</v>
      </c>
      <c r="O420" s="42"/>
      <c r="P420" s="183">
        <f>O420*H420</f>
        <v>0</v>
      </c>
      <c r="Q420" s="183">
        <v>0.46009</v>
      </c>
      <c r="R420" s="183">
        <f>Q420*H420</f>
        <v>0.46009</v>
      </c>
      <c r="S420" s="183">
        <v>0</v>
      </c>
      <c r="T420" s="184">
        <f>S420*H420</f>
        <v>0</v>
      </c>
      <c r="AR420" s="24" t="s">
        <v>137</v>
      </c>
      <c r="AT420" s="24" t="s">
        <v>132</v>
      </c>
      <c r="AU420" s="24" t="s">
        <v>86</v>
      </c>
      <c r="AY420" s="24" t="s">
        <v>130</v>
      </c>
      <c r="BE420" s="185">
        <f>IF(N420="základní",J420,0)</f>
        <v>0</v>
      </c>
      <c r="BF420" s="185">
        <f>IF(N420="snížená",J420,0)</f>
        <v>0</v>
      </c>
      <c r="BG420" s="185">
        <f>IF(N420="zákl. přenesená",J420,0)</f>
        <v>0</v>
      </c>
      <c r="BH420" s="185">
        <f>IF(N420="sníž. přenesená",J420,0)</f>
        <v>0</v>
      </c>
      <c r="BI420" s="185">
        <f>IF(N420="nulová",J420,0)</f>
        <v>0</v>
      </c>
      <c r="BJ420" s="24" t="s">
        <v>24</v>
      </c>
      <c r="BK420" s="185">
        <f>ROUND(I420*H420,2)</f>
        <v>0</v>
      </c>
      <c r="BL420" s="24" t="s">
        <v>137</v>
      </c>
      <c r="BM420" s="24" t="s">
        <v>466</v>
      </c>
    </row>
    <row r="421" spans="2:65" s="1" customFormat="1" ht="13.5">
      <c r="B421" s="41"/>
      <c r="D421" s="186" t="s">
        <v>139</v>
      </c>
      <c r="F421" s="187" t="s">
        <v>467</v>
      </c>
      <c r="I421" s="188"/>
      <c r="L421" s="41"/>
      <c r="M421" s="189"/>
      <c r="N421" s="42"/>
      <c r="O421" s="42"/>
      <c r="P421" s="42"/>
      <c r="Q421" s="42"/>
      <c r="R421" s="42"/>
      <c r="S421" s="42"/>
      <c r="T421" s="70"/>
      <c r="AT421" s="24" t="s">
        <v>139</v>
      </c>
      <c r="AU421" s="24" t="s">
        <v>86</v>
      </c>
    </row>
    <row r="422" spans="2:65" s="1" customFormat="1" ht="94.5">
      <c r="B422" s="41"/>
      <c r="D422" s="186" t="s">
        <v>141</v>
      </c>
      <c r="F422" s="190" t="s">
        <v>450</v>
      </c>
      <c r="I422" s="188"/>
      <c r="L422" s="41"/>
      <c r="M422" s="189"/>
      <c r="N422" s="42"/>
      <c r="O422" s="42"/>
      <c r="P422" s="42"/>
      <c r="Q422" s="42"/>
      <c r="R422" s="42"/>
      <c r="S422" s="42"/>
      <c r="T422" s="70"/>
      <c r="AT422" s="24" t="s">
        <v>141</v>
      </c>
      <c r="AU422" s="24" t="s">
        <v>86</v>
      </c>
    </row>
    <row r="423" spans="2:65" s="1" customFormat="1" ht="16.5" customHeight="1">
      <c r="B423" s="173"/>
      <c r="C423" s="174" t="s">
        <v>468</v>
      </c>
      <c r="D423" s="174" t="s">
        <v>132</v>
      </c>
      <c r="E423" s="175" t="s">
        <v>469</v>
      </c>
      <c r="F423" s="176" t="s">
        <v>470</v>
      </c>
      <c r="G423" s="177" t="s">
        <v>465</v>
      </c>
      <c r="H423" s="178">
        <v>2</v>
      </c>
      <c r="I423" s="179"/>
      <c r="J423" s="180">
        <f>ROUND(I423*H423,2)</f>
        <v>0</v>
      </c>
      <c r="K423" s="176" t="s">
        <v>136</v>
      </c>
      <c r="L423" s="41"/>
      <c r="M423" s="181" t="s">
        <v>5</v>
      </c>
      <c r="N423" s="182" t="s">
        <v>47</v>
      </c>
      <c r="O423" s="42"/>
      <c r="P423" s="183">
        <f>O423*H423</f>
        <v>0</v>
      </c>
      <c r="Q423" s="183">
        <v>3.1E-4</v>
      </c>
      <c r="R423" s="183">
        <f>Q423*H423</f>
        <v>6.2E-4</v>
      </c>
      <c r="S423" s="183">
        <v>0</v>
      </c>
      <c r="T423" s="184">
        <f>S423*H423</f>
        <v>0</v>
      </c>
      <c r="AR423" s="24" t="s">
        <v>137</v>
      </c>
      <c r="AT423" s="24" t="s">
        <v>132</v>
      </c>
      <c r="AU423" s="24" t="s">
        <v>86</v>
      </c>
      <c r="AY423" s="24" t="s">
        <v>130</v>
      </c>
      <c r="BE423" s="185">
        <f>IF(N423="základní",J423,0)</f>
        <v>0</v>
      </c>
      <c r="BF423" s="185">
        <f>IF(N423="snížená",J423,0)</f>
        <v>0</v>
      </c>
      <c r="BG423" s="185">
        <f>IF(N423="zákl. přenesená",J423,0)</f>
        <v>0</v>
      </c>
      <c r="BH423" s="185">
        <f>IF(N423="sníž. přenesená",J423,0)</f>
        <v>0</v>
      </c>
      <c r="BI423" s="185">
        <f>IF(N423="nulová",J423,0)</f>
        <v>0</v>
      </c>
      <c r="BJ423" s="24" t="s">
        <v>24</v>
      </c>
      <c r="BK423" s="185">
        <f>ROUND(I423*H423,2)</f>
        <v>0</v>
      </c>
      <c r="BL423" s="24" t="s">
        <v>137</v>
      </c>
      <c r="BM423" s="24" t="s">
        <v>471</v>
      </c>
    </row>
    <row r="424" spans="2:65" s="1" customFormat="1" ht="13.5">
      <c r="B424" s="41"/>
      <c r="D424" s="186" t="s">
        <v>139</v>
      </c>
      <c r="F424" s="187" t="s">
        <v>472</v>
      </c>
      <c r="I424" s="188"/>
      <c r="L424" s="41"/>
      <c r="M424" s="189"/>
      <c r="N424" s="42"/>
      <c r="O424" s="42"/>
      <c r="P424" s="42"/>
      <c r="Q424" s="42"/>
      <c r="R424" s="42"/>
      <c r="S424" s="42"/>
      <c r="T424" s="70"/>
      <c r="AT424" s="24" t="s">
        <v>139</v>
      </c>
      <c r="AU424" s="24" t="s">
        <v>86</v>
      </c>
    </row>
    <row r="425" spans="2:65" s="1" customFormat="1" ht="67.5">
      <c r="B425" s="41"/>
      <c r="D425" s="186" t="s">
        <v>141</v>
      </c>
      <c r="F425" s="190" t="s">
        <v>473</v>
      </c>
      <c r="I425" s="188"/>
      <c r="L425" s="41"/>
      <c r="M425" s="189"/>
      <c r="N425" s="42"/>
      <c r="O425" s="42"/>
      <c r="P425" s="42"/>
      <c r="Q425" s="42"/>
      <c r="R425" s="42"/>
      <c r="S425" s="42"/>
      <c r="T425" s="70"/>
      <c r="AT425" s="24" t="s">
        <v>141</v>
      </c>
      <c r="AU425" s="24" t="s">
        <v>86</v>
      </c>
    </row>
    <row r="426" spans="2:65" s="12" customFormat="1" ht="13.5">
      <c r="B426" s="198"/>
      <c r="D426" s="186" t="s">
        <v>143</v>
      </c>
      <c r="E426" s="199" t="s">
        <v>5</v>
      </c>
      <c r="F426" s="200" t="s">
        <v>474</v>
      </c>
      <c r="H426" s="201">
        <v>2</v>
      </c>
      <c r="I426" s="202"/>
      <c r="L426" s="198"/>
      <c r="M426" s="203"/>
      <c r="N426" s="204"/>
      <c r="O426" s="204"/>
      <c r="P426" s="204"/>
      <c r="Q426" s="204"/>
      <c r="R426" s="204"/>
      <c r="S426" s="204"/>
      <c r="T426" s="205"/>
      <c r="AT426" s="199" t="s">
        <v>143</v>
      </c>
      <c r="AU426" s="199" t="s">
        <v>86</v>
      </c>
      <c r="AV426" s="12" t="s">
        <v>86</v>
      </c>
      <c r="AW426" s="12" t="s">
        <v>39</v>
      </c>
      <c r="AX426" s="12" t="s">
        <v>24</v>
      </c>
      <c r="AY426" s="199" t="s">
        <v>130</v>
      </c>
    </row>
    <row r="427" spans="2:65" s="1" customFormat="1" ht="25.5" customHeight="1">
      <c r="B427" s="173"/>
      <c r="C427" s="174" t="s">
        <v>475</v>
      </c>
      <c r="D427" s="174" t="s">
        <v>132</v>
      </c>
      <c r="E427" s="175" t="s">
        <v>476</v>
      </c>
      <c r="F427" s="176" t="s">
        <v>477</v>
      </c>
      <c r="G427" s="177" t="s">
        <v>465</v>
      </c>
      <c r="H427" s="178">
        <v>5</v>
      </c>
      <c r="I427" s="179"/>
      <c r="J427" s="180">
        <f>ROUND(I427*H427,2)</f>
        <v>0</v>
      </c>
      <c r="K427" s="176" t="s">
        <v>5</v>
      </c>
      <c r="L427" s="41"/>
      <c r="M427" s="181" t="s">
        <v>5</v>
      </c>
      <c r="N427" s="182" t="s">
        <v>47</v>
      </c>
      <c r="O427" s="42"/>
      <c r="P427" s="183">
        <f>O427*H427</f>
        <v>0</v>
      </c>
      <c r="Q427" s="183">
        <v>1.6000000000000001E-4</v>
      </c>
      <c r="R427" s="183">
        <f>Q427*H427</f>
        <v>8.0000000000000004E-4</v>
      </c>
      <c r="S427" s="183">
        <v>0</v>
      </c>
      <c r="T427" s="184">
        <f>S427*H427</f>
        <v>0</v>
      </c>
      <c r="AR427" s="24" t="s">
        <v>137</v>
      </c>
      <c r="AT427" s="24" t="s">
        <v>132</v>
      </c>
      <c r="AU427" s="24" t="s">
        <v>86</v>
      </c>
      <c r="AY427" s="24" t="s">
        <v>130</v>
      </c>
      <c r="BE427" s="185">
        <f>IF(N427="základní",J427,0)</f>
        <v>0</v>
      </c>
      <c r="BF427" s="185">
        <f>IF(N427="snížená",J427,0)</f>
        <v>0</v>
      </c>
      <c r="BG427" s="185">
        <f>IF(N427="zákl. přenesená",J427,0)</f>
        <v>0</v>
      </c>
      <c r="BH427" s="185">
        <f>IF(N427="sníž. přenesená",J427,0)</f>
        <v>0</v>
      </c>
      <c r="BI427" s="185">
        <f>IF(N427="nulová",J427,0)</f>
        <v>0</v>
      </c>
      <c r="BJ427" s="24" t="s">
        <v>24</v>
      </c>
      <c r="BK427" s="185">
        <f>ROUND(I427*H427,2)</f>
        <v>0</v>
      </c>
      <c r="BL427" s="24" t="s">
        <v>137</v>
      </c>
      <c r="BM427" s="24" t="s">
        <v>478</v>
      </c>
    </row>
    <row r="428" spans="2:65" s="1" customFormat="1" ht="27">
      <c r="B428" s="41"/>
      <c r="D428" s="186" t="s">
        <v>139</v>
      </c>
      <c r="F428" s="187" t="s">
        <v>479</v>
      </c>
      <c r="I428" s="188"/>
      <c r="L428" s="41"/>
      <c r="M428" s="189"/>
      <c r="N428" s="42"/>
      <c r="O428" s="42"/>
      <c r="P428" s="42"/>
      <c r="Q428" s="42"/>
      <c r="R428" s="42"/>
      <c r="S428" s="42"/>
      <c r="T428" s="70"/>
      <c r="AT428" s="24" t="s">
        <v>139</v>
      </c>
      <c r="AU428" s="24" t="s">
        <v>86</v>
      </c>
    </row>
    <row r="429" spans="2:65" s="12" customFormat="1" ht="13.5">
      <c r="B429" s="198"/>
      <c r="D429" s="186" t="s">
        <v>143</v>
      </c>
      <c r="E429" s="199" t="s">
        <v>5</v>
      </c>
      <c r="F429" s="200" t="s">
        <v>480</v>
      </c>
      <c r="H429" s="201">
        <v>5</v>
      </c>
      <c r="I429" s="202"/>
      <c r="L429" s="198"/>
      <c r="M429" s="203"/>
      <c r="N429" s="204"/>
      <c r="O429" s="204"/>
      <c r="P429" s="204"/>
      <c r="Q429" s="204"/>
      <c r="R429" s="204"/>
      <c r="S429" s="204"/>
      <c r="T429" s="205"/>
      <c r="AT429" s="199" t="s">
        <v>143</v>
      </c>
      <c r="AU429" s="199" t="s">
        <v>86</v>
      </c>
      <c r="AV429" s="12" t="s">
        <v>86</v>
      </c>
      <c r="AW429" s="12" t="s">
        <v>39</v>
      </c>
      <c r="AX429" s="12" t="s">
        <v>24</v>
      </c>
      <c r="AY429" s="199" t="s">
        <v>130</v>
      </c>
    </row>
    <row r="430" spans="2:65" s="1" customFormat="1" ht="16.5" customHeight="1">
      <c r="B430" s="173"/>
      <c r="C430" s="174" t="s">
        <v>481</v>
      </c>
      <c r="D430" s="174" t="s">
        <v>132</v>
      </c>
      <c r="E430" s="175" t="s">
        <v>482</v>
      </c>
      <c r="F430" s="176" t="s">
        <v>483</v>
      </c>
      <c r="G430" s="177" t="s">
        <v>465</v>
      </c>
      <c r="H430" s="178">
        <v>2</v>
      </c>
      <c r="I430" s="179"/>
      <c r="J430" s="180">
        <f>ROUND(I430*H430,2)</f>
        <v>0</v>
      </c>
      <c r="K430" s="176" t="s">
        <v>136</v>
      </c>
      <c r="L430" s="41"/>
      <c r="M430" s="181" t="s">
        <v>5</v>
      </c>
      <c r="N430" s="182" t="s">
        <v>47</v>
      </c>
      <c r="O430" s="42"/>
      <c r="P430" s="183">
        <f>O430*H430</f>
        <v>0</v>
      </c>
      <c r="Q430" s="183">
        <v>1.67E-3</v>
      </c>
      <c r="R430" s="183">
        <f>Q430*H430</f>
        <v>3.3400000000000001E-3</v>
      </c>
      <c r="S430" s="183">
        <v>0</v>
      </c>
      <c r="T430" s="184">
        <f>S430*H430</f>
        <v>0</v>
      </c>
      <c r="AR430" s="24" t="s">
        <v>137</v>
      </c>
      <c r="AT430" s="24" t="s">
        <v>132</v>
      </c>
      <c r="AU430" s="24" t="s">
        <v>86</v>
      </c>
      <c r="AY430" s="24" t="s">
        <v>130</v>
      </c>
      <c r="BE430" s="185">
        <f>IF(N430="základní",J430,0)</f>
        <v>0</v>
      </c>
      <c r="BF430" s="185">
        <f>IF(N430="snížená",J430,0)</f>
        <v>0</v>
      </c>
      <c r="BG430" s="185">
        <f>IF(N430="zákl. přenesená",J430,0)</f>
        <v>0</v>
      </c>
      <c r="BH430" s="185">
        <f>IF(N430="sníž. přenesená",J430,0)</f>
        <v>0</v>
      </c>
      <c r="BI430" s="185">
        <f>IF(N430="nulová",J430,0)</f>
        <v>0</v>
      </c>
      <c r="BJ430" s="24" t="s">
        <v>24</v>
      </c>
      <c r="BK430" s="185">
        <f>ROUND(I430*H430,2)</f>
        <v>0</v>
      </c>
      <c r="BL430" s="24" t="s">
        <v>137</v>
      </c>
      <c r="BM430" s="24" t="s">
        <v>484</v>
      </c>
    </row>
    <row r="431" spans="2:65" s="1" customFormat="1" ht="27">
      <c r="B431" s="41"/>
      <c r="D431" s="186" t="s">
        <v>139</v>
      </c>
      <c r="F431" s="187" t="s">
        <v>485</v>
      </c>
      <c r="I431" s="188"/>
      <c r="L431" s="41"/>
      <c r="M431" s="189"/>
      <c r="N431" s="42"/>
      <c r="O431" s="42"/>
      <c r="P431" s="42"/>
      <c r="Q431" s="42"/>
      <c r="R431" s="42"/>
      <c r="S431" s="42"/>
      <c r="T431" s="70"/>
      <c r="AT431" s="24" t="s">
        <v>139</v>
      </c>
      <c r="AU431" s="24" t="s">
        <v>86</v>
      </c>
    </row>
    <row r="432" spans="2:65" s="1" customFormat="1" ht="67.5">
      <c r="B432" s="41"/>
      <c r="D432" s="186" t="s">
        <v>141</v>
      </c>
      <c r="F432" s="190" t="s">
        <v>486</v>
      </c>
      <c r="I432" s="188"/>
      <c r="L432" s="41"/>
      <c r="M432" s="189"/>
      <c r="N432" s="42"/>
      <c r="O432" s="42"/>
      <c r="P432" s="42"/>
      <c r="Q432" s="42"/>
      <c r="R432" s="42"/>
      <c r="S432" s="42"/>
      <c r="T432" s="70"/>
      <c r="AT432" s="24" t="s">
        <v>141</v>
      </c>
      <c r="AU432" s="24" t="s">
        <v>86</v>
      </c>
    </row>
    <row r="433" spans="2:65" s="1" customFormat="1" ht="16.5" customHeight="1">
      <c r="B433" s="173"/>
      <c r="C433" s="222" t="s">
        <v>487</v>
      </c>
      <c r="D433" s="222" t="s">
        <v>340</v>
      </c>
      <c r="E433" s="223" t="s">
        <v>488</v>
      </c>
      <c r="F433" s="224" t="s">
        <v>489</v>
      </c>
      <c r="G433" s="225" t="s">
        <v>490</v>
      </c>
      <c r="H433" s="226">
        <v>1</v>
      </c>
      <c r="I433" s="227"/>
      <c r="J433" s="228">
        <f>ROUND(I433*H433,2)</f>
        <v>0</v>
      </c>
      <c r="K433" s="224" t="s">
        <v>5</v>
      </c>
      <c r="L433" s="229"/>
      <c r="M433" s="230" t="s">
        <v>5</v>
      </c>
      <c r="N433" s="231" t="s">
        <v>47</v>
      </c>
      <c r="O433" s="42"/>
      <c r="P433" s="183">
        <f>O433*H433</f>
        <v>0</v>
      </c>
      <c r="Q433" s="183">
        <v>1.0000000000000001E-5</v>
      </c>
      <c r="R433" s="183">
        <f>Q433*H433</f>
        <v>1.0000000000000001E-5</v>
      </c>
      <c r="S433" s="183">
        <v>0</v>
      </c>
      <c r="T433" s="184">
        <f>S433*H433</f>
        <v>0</v>
      </c>
      <c r="AR433" s="24" t="s">
        <v>211</v>
      </c>
      <c r="AT433" s="24" t="s">
        <v>340</v>
      </c>
      <c r="AU433" s="24" t="s">
        <v>86</v>
      </c>
      <c r="AY433" s="24" t="s">
        <v>130</v>
      </c>
      <c r="BE433" s="185">
        <f>IF(N433="základní",J433,0)</f>
        <v>0</v>
      </c>
      <c r="BF433" s="185">
        <f>IF(N433="snížená",J433,0)</f>
        <v>0</v>
      </c>
      <c r="BG433" s="185">
        <f>IF(N433="zákl. přenesená",J433,0)</f>
        <v>0</v>
      </c>
      <c r="BH433" s="185">
        <f>IF(N433="sníž. přenesená",J433,0)</f>
        <v>0</v>
      </c>
      <c r="BI433" s="185">
        <f>IF(N433="nulová",J433,0)</f>
        <v>0</v>
      </c>
      <c r="BJ433" s="24" t="s">
        <v>24</v>
      </c>
      <c r="BK433" s="185">
        <f>ROUND(I433*H433,2)</f>
        <v>0</v>
      </c>
      <c r="BL433" s="24" t="s">
        <v>137</v>
      </c>
      <c r="BM433" s="24" t="s">
        <v>491</v>
      </c>
    </row>
    <row r="434" spans="2:65" s="1" customFormat="1" ht="13.5">
      <c r="B434" s="41"/>
      <c r="D434" s="186" t="s">
        <v>139</v>
      </c>
      <c r="F434" s="187" t="s">
        <v>489</v>
      </c>
      <c r="I434" s="188"/>
      <c r="L434" s="41"/>
      <c r="M434" s="189"/>
      <c r="N434" s="42"/>
      <c r="O434" s="42"/>
      <c r="P434" s="42"/>
      <c r="Q434" s="42"/>
      <c r="R434" s="42"/>
      <c r="S434" s="42"/>
      <c r="T434" s="70"/>
      <c r="AT434" s="24" t="s">
        <v>139</v>
      </c>
      <c r="AU434" s="24" t="s">
        <v>86</v>
      </c>
    </row>
    <row r="435" spans="2:65" s="12" customFormat="1" ht="13.5">
      <c r="B435" s="198"/>
      <c r="D435" s="186" t="s">
        <v>143</v>
      </c>
      <c r="E435" s="199" t="s">
        <v>5</v>
      </c>
      <c r="F435" s="200" t="s">
        <v>492</v>
      </c>
      <c r="H435" s="201">
        <v>1</v>
      </c>
      <c r="I435" s="202"/>
      <c r="L435" s="198"/>
      <c r="M435" s="203"/>
      <c r="N435" s="204"/>
      <c r="O435" s="204"/>
      <c r="P435" s="204"/>
      <c r="Q435" s="204"/>
      <c r="R435" s="204"/>
      <c r="S435" s="204"/>
      <c r="T435" s="205"/>
      <c r="AT435" s="199" t="s">
        <v>143</v>
      </c>
      <c r="AU435" s="199" t="s">
        <v>86</v>
      </c>
      <c r="AV435" s="12" t="s">
        <v>86</v>
      </c>
      <c r="AW435" s="12" t="s">
        <v>39</v>
      </c>
      <c r="AX435" s="12" t="s">
        <v>24</v>
      </c>
      <c r="AY435" s="199" t="s">
        <v>130</v>
      </c>
    </row>
    <row r="436" spans="2:65" s="1" customFormat="1" ht="16.5" customHeight="1">
      <c r="B436" s="173"/>
      <c r="C436" s="222" t="s">
        <v>493</v>
      </c>
      <c r="D436" s="222" t="s">
        <v>340</v>
      </c>
      <c r="E436" s="223" t="s">
        <v>494</v>
      </c>
      <c r="F436" s="224" t="s">
        <v>495</v>
      </c>
      <c r="G436" s="225" t="s">
        <v>490</v>
      </c>
      <c r="H436" s="226">
        <v>1</v>
      </c>
      <c r="I436" s="227"/>
      <c r="J436" s="228">
        <f>ROUND(I436*H436,2)</f>
        <v>0</v>
      </c>
      <c r="K436" s="224" t="s">
        <v>5</v>
      </c>
      <c r="L436" s="229"/>
      <c r="M436" s="230" t="s">
        <v>5</v>
      </c>
      <c r="N436" s="231" t="s">
        <v>47</v>
      </c>
      <c r="O436" s="42"/>
      <c r="P436" s="183">
        <f>O436*H436</f>
        <v>0</v>
      </c>
      <c r="Q436" s="183">
        <v>1.0800000000000001E-2</v>
      </c>
      <c r="R436" s="183">
        <f>Q436*H436</f>
        <v>1.0800000000000001E-2</v>
      </c>
      <c r="S436" s="183">
        <v>0</v>
      </c>
      <c r="T436" s="184">
        <f>S436*H436</f>
        <v>0</v>
      </c>
      <c r="AR436" s="24" t="s">
        <v>211</v>
      </c>
      <c r="AT436" s="24" t="s">
        <v>340</v>
      </c>
      <c r="AU436" s="24" t="s">
        <v>86</v>
      </c>
      <c r="AY436" s="24" t="s">
        <v>130</v>
      </c>
      <c r="BE436" s="185">
        <f>IF(N436="základní",J436,0)</f>
        <v>0</v>
      </c>
      <c r="BF436" s="185">
        <f>IF(N436="snížená",J436,0)</f>
        <v>0</v>
      </c>
      <c r="BG436" s="185">
        <f>IF(N436="zákl. přenesená",J436,0)</f>
        <v>0</v>
      </c>
      <c r="BH436" s="185">
        <f>IF(N436="sníž. přenesená",J436,0)</f>
        <v>0</v>
      </c>
      <c r="BI436" s="185">
        <f>IF(N436="nulová",J436,0)</f>
        <v>0</v>
      </c>
      <c r="BJ436" s="24" t="s">
        <v>24</v>
      </c>
      <c r="BK436" s="185">
        <f>ROUND(I436*H436,2)</f>
        <v>0</v>
      </c>
      <c r="BL436" s="24" t="s">
        <v>137</v>
      </c>
      <c r="BM436" s="24" t="s">
        <v>496</v>
      </c>
    </row>
    <row r="437" spans="2:65" s="1" customFormat="1" ht="13.5">
      <c r="B437" s="41"/>
      <c r="D437" s="186" t="s">
        <v>139</v>
      </c>
      <c r="F437" s="187" t="s">
        <v>495</v>
      </c>
      <c r="I437" s="188"/>
      <c r="L437" s="41"/>
      <c r="M437" s="189"/>
      <c r="N437" s="42"/>
      <c r="O437" s="42"/>
      <c r="P437" s="42"/>
      <c r="Q437" s="42"/>
      <c r="R437" s="42"/>
      <c r="S437" s="42"/>
      <c r="T437" s="70"/>
      <c r="AT437" s="24" t="s">
        <v>139</v>
      </c>
      <c r="AU437" s="24" t="s">
        <v>86</v>
      </c>
    </row>
    <row r="438" spans="2:65" s="12" customFormat="1" ht="13.5">
      <c r="B438" s="198"/>
      <c r="D438" s="186" t="s">
        <v>143</v>
      </c>
      <c r="E438" s="199" t="s">
        <v>5</v>
      </c>
      <c r="F438" s="200" t="s">
        <v>492</v>
      </c>
      <c r="H438" s="201">
        <v>1</v>
      </c>
      <c r="I438" s="202"/>
      <c r="L438" s="198"/>
      <c r="M438" s="203"/>
      <c r="N438" s="204"/>
      <c r="O438" s="204"/>
      <c r="P438" s="204"/>
      <c r="Q438" s="204"/>
      <c r="R438" s="204"/>
      <c r="S438" s="204"/>
      <c r="T438" s="205"/>
      <c r="AT438" s="199" t="s">
        <v>143</v>
      </c>
      <c r="AU438" s="199" t="s">
        <v>86</v>
      </c>
      <c r="AV438" s="12" t="s">
        <v>86</v>
      </c>
      <c r="AW438" s="12" t="s">
        <v>39</v>
      </c>
      <c r="AX438" s="12" t="s">
        <v>24</v>
      </c>
      <c r="AY438" s="199" t="s">
        <v>130</v>
      </c>
    </row>
    <row r="439" spans="2:65" s="1" customFormat="1" ht="16.5" customHeight="1">
      <c r="B439" s="173"/>
      <c r="C439" s="222" t="s">
        <v>497</v>
      </c>
      <c r="D439" s="222" t="s">
        <v>340</v>
      </c>
      <c r="E439" s="223" t="s">
        <v>498</v>
      </c>
      <c r="F439" s="224" t="s">
        <v>499</v>
      </c>
      <c r="G439" s="225" t="s">
        <v>490</v>
      </c>
      <c r="H439" s="226">
        <v>1</v>
      </c>
      <c r="I439" s="227"/>
      <c r="J439" s="228">
        <f>ROUND(I439*H439,2)</f>
        <v>0</v>
      </c>
      <c r="K439" s="224" t="s">
        <v>5</v>
      </c>
      <c r="L439" s="229"/>
      <c r="M439" s="230" t="s">
        <v>5</v>
      </c>
      <c r="N439" s="231" t="s">
        <v>47</v>
      </c>
      <c r="O439" s="42"/>
      <c r="P439" s="183">
        <f>O439*H439</f>
        <v>0</v>
      </c>
      <c r="Q439" s="183">
        <v>0</v>
      </c>
      <c r="R439" s="183">
        <f>Q439*H439</f>
        <v>0</v>
      </c>
      <c r="S439" s="183">
        <v>0</v>
      </c>
      <c r="T439" s="184">
        <f>S439*H439</f>
        <v>0</v>
      </c>
      <c r="AR439" s="24" t="s">
        <v>211</v>
      </c>
      <c r="AT439" s="24" t="s">
        <v>340</v>
      </c>
      <c r="AU439" s="24" t="s">
        <v>86</v>
      </c>
      <c r="AY439" s="24" t="s">
        <v>130</v>
      </c>
      <c r="BE439" s="185">
        <f>IF(N439="základní",J439,0)</f>
        <v>0</v>
      </c>
      <c r="BF439" s="185">
        <f>IF(N439="snížená",J439,0)</f>
        <v>0</v>
      </c>
      <c r="BG439" s="185">
        <f>IF(N439="zákl. přenesená",J439,0)</f>
        <v>0</v>
      </c>
      <c r="BH439" s="185">
        <f>IF(N439="sníž. přenesená",J439,0)</f>
        <v>0</v>
      </c>
      <c r="BI439" s="185">
        <f>IF(N439="nulová",J439,0)</f>
        <v>0</v>
      </c>
      <c r="BJ439" s="24" t="s">
        <v>24</v>
      </c>
      <c r="BK439" s="185">
        <f>ROUND(I439*H439,2)</f>
        <v>0</v>
      </c>
      <c r="BL439" s="24" t="s">
        <v>137</v>
      </c>
      <c r="BM439" s="24" t="s">
        <v>500</v>
      </c>
    </row>
    <row r="440" spans="2:65" s="1" customFormat="1" ht="13.5">
      <c r="B440" s="41"/>
      <c r="D440" s="186" t="s">
        <v>139</v>
      </c>
      <c r="F440" s="187" t="s">
        <v>499</v>
      </c>
      <c r="I440" s="188"/>
      <c r="L440" s="41"/>
      <c r="M440" s="189"/>
      <c r="N440" s="42"/>
      <c r="O440" s="42"/>
      <c r="P440" s="42"/>
      <c r="Q440" s="42"/>
      <c r="R440" s="42"/>
      <c r="S440" s="42"/>
      <c r="T440" s="70"/>
      <c r="AT440" s="24" t="s">
        <v>139</v>
      </c>
      <c r="AU440" s="24" t="s">
        <v>86</v>
      </c>
    </row>
    <row r="441" spans="2:65" s="12" customFormat="1" ht="13.5">
      <c r="B441" s="198"/>
      <c r="D441" s="186" t="s">
        <v>143</v>
      </c>
      <c r="E441" s="199" t="s">
        <v>5</v>
      </c>
      <c r="F441" s="200" t="s">
        <v>492</v>
      </c>
      <c r="H441" s="201">
        <v>1</v>
      </c>
      <c r="I441" s="202"/>
      <c r="L441" s="198"/>
      <c r="M441" s="203"/>
      <c r="N441" s="204"/>
      <c r="O441" s="204"/>
      <c r="P441" s="204"/>
      <c r="Q441" s="204"/>
      <c r="R441" s="204"/>
      <c r="S441" s="204"/>
      <c r="T441" s="205"/>
      <c r="AT441" s="199" t="s">
        <v>143</v>
      </c>
      <c r="AU441" s="199" t="s">
        <v>86</v>
      </c>
      <c r="AV441" s="12" t="s">
        <v>86</v>
      </c>
      <c r="AW441" s="12" t="s">
        <v>39</v>
      </c>
      <c r="AX441" s="12" t="s">
        <v>24</v>
      </c>
      <c r="AY441" s="199" t="s">
        <v>130</v>
      </c>
    </row>
    <row r="442" spans="2:65" s="1" customFormat="1" ht="16.5" customHeight="1">
      <c r="B442" s="173"/>
      <c r="C442" s="222" t="s">
        <v>501</v>
      </c>
      <c r="D442" s="222" t="s">
        <v>340</v>
      </c>
      <c r="E442" s="223" t="s">
        <v>502</v>
      </c>
      <c r="F442" s="224" t="s">
        <v>503</v>
      </c>
      <c r="G442" s="225" t="s">
        <v>490</v>
      </c>
      <c r="H442" s="226">
        <v>3</v>
      </c>
      <c r="I442" s="227"/>
      <c r="J442" s="228">
        <f>ROUND(I442*H442,2)</f>
        <v>0</v>
      </c>
      <c r="K442" s="224" t="s">
        <v>5</v>
      </c>
      <c r="L442" s="229"/>
      <c r="M442" s="230" t="s">
        <v>5</v>
      </c>
      <c r="N442" s="231" t="s">
        <v>47</v>
      </c>
      <c r="O442" s="42"/>
      <c r="P442" s="183">
        <f>O442*H442</f>
        <v>0</v>
      </c>
      <c r="Q442" s="183">
        <v>0</v>
      </c>
      <c r="R442" s="183">
        <f>Q442*H442</f>
        <v>0</v>
      </c>
      <c r="S442" s="183">
        <v>0</v>
      </c>
      <c r="T442" s="184">
        <f>S442*H442</f>
        <v>0</v>
      </c>
      <c r="AR442" s="24" t="s">
        <v>211</v>
      </c>
      <c r="AT442" s="24" t="s">
        <v>340</v>
      </c>
      <c r="AU442" s="24" t="s">
        <v>86</v>
      </c>
      <c r="AY442" s="24" t="s">
        <v>130</v>
      </c>
      <c r="BE442" s="185">
        <f>IF(N442="základní",J442,0)</f>
        <v>0</v>
      </c>
      <c r="BF442" s="185">
        <f>IF(N442="snížená",J442,0)</f>
        <v>0</v>
      </c>
      <c r="BG442" s="185">
        <f>IF(N442="zákl. přenesená",J442,0)</f>
        <v>0</v>
      </c>
      <c r="BH442" s="185">
        <f>IF(N442="sníž. přenesená",J442,0)</f>
        <v>0</v>
      </c>
      <c r="BI442" s="185">
        <f>IF(N442="nulová",J442,0)</f>
        <v>0</v>
      </c>
      <c r="BJ442" s="24" t="s">
        <v>24</v>
      </c>
      <c r="BK442" s="185">
        <f>ROUND(I442*H442,2)</f>
        <v>0</v>
      </c>
      <c r="BL442" s="24" t="s">
        <v>137</v>
      </c>
      <c r="BM442" s="24" t="s">
        <v>504</v>
      </c>
    </row>
    <row r="443" spans="2:65" s="1" customFormat="1" ht="13.5">
      <c r="B443" s="41"/>
      <c r="D443" s="186" t="s">
        <v>139</v>
      </c>
      <c r="F443" s="187" t="s">
        <v>503</v>
      </c>
      <c r="I443" s="188"/>
      <c r="L443" s="41"/>
      <c r="M443" s="189"/>
      <c r="N443" s="42"/>
      <c r="O443" s="42"/>
      <c r="P443" s="42"/>
      <c r="Q443" s="42"/>
      <c r="R443" s="42"/>
      <c r="S443" s="42"/>
      <c r="T443" s="70"/>
      <c r="AT443" s="24" t="s">
        <v>139</v>
      </c>
      <c r="AU443" s="24" t="s">
        <v>86</v>
      </c>
    </row>
    <row r="444" spans="2:65" s="12" customFormat="1" ht="13.5">
      <c r="B444" s="198"/>
      <c r="D444" s="186" t="s">
        <v>143</v>
      </c>
      <c r="E444" s="199" t="s">
        <v>5</v>
      </c>
      <c r="F444" s="200" t="s">
        <v>505</v>
      </c>
      <c r="H444" s="201">
        <v>3</v>
      </c>
      <c r="I444" s="202"/>
      <c r="L444" s="198"/>
      <c r="M444" s="203"/>
      <c r="N444" s="204"/>
      <c r="O444" s="204"/>
      <c r="P444" s="204"/>
      <c r="Q444" s="204"/>
      <c r="R444" s="204"/>
      <c r="S444" s="204"/>
      <c r="T444" s="205"/>
      <c r="AT444" s="199" t="s">
        <v>143</v>
      </c>
      <c r="AU444" s="199" t="s">
        <v>86</v>
      </c>
      <c r="AV444" s="12" t="s">
        <v>86</v>
      </c>
      <c r="AW444" s="12" t="s">
        <v>39</v>
      </c>
      <c r="AX444" s="12" t="s">
        <v>24</v>
      </c>
      <c r="AY444" s="199" t="s">
        <v>130</v>
      </c>
    </row>
    <row r="445" spans="2:65" s="1" customFormat="1" ht="16.5" customHeight="1">
      <c r="B445" s="173"/>
      <c r="C445" s="222" t="s">
        <v>506</v>
      </c>
      <c r="D445" s="222" t="s">
        <v>340</v>
      </c>
      <c r="E445" s="223" t="s">
        <v>507</v>
      </c>
      <c r="F445" s="224" t="s">
        <v>508</v>
      </c>
      <c r="G445" s="225" t="s">
        <v>490</v>
      </c>
      <c r="H445" s="226">
        <v>2</v>
      </c>
      <c r="I445" s="227"/>
      <c r="J445" s="228">
        <f>ROUND(I445*H445,2)</f>
        <v>0</v>
      </c>
      <c r="K445" s="224" t="s">
        <v>5</v>
      </c>
      <c r="L445" s="229"/>
      <c r="M445" s="230" t="s">
        <v>5</v>
      </c>
      <c r="N445" s="231" t="s">
        <v>47</v>
      </c>
      <c r="O445" s="42"/>
      <c r="P445" s="183">
        <f>O445*H445</f>
        <v>0</v>
      </c>
      <c r="Q445" s="183">
        <v>0</v>
      </c>
      <c r="R445" s="183">
        <f>Q445*H445</f>
        <v>0</v>
      </c>
      <c r="S445" s="183">
        <v>0</v>
      </c>
      <c r="T445" s="184">
        <f>S445*H445</f>
        <v>0</v>
      </c>
      <c r="AR445" s="24" t="s">
        <v>211</v>
      </c>
      <c r="AT445" s="24" t="s">
        <v>340</v>
      </c>
      <c r="AU445" s="24" t="s">
        <v>86</v>
      </c>
      <c r="AY445" s="24" t="s">
        <v>130</v>
      </c>
      <c r="BE445" s="185">
        <f>IF(N445="základní",J445,0)</f>
        <v>0</v>
      </c>
      <c r="BF445" s="185">
        <f>IF(N445="snížená",J445,0)</f>
        <v>0</v>
      </c>
      <c r="BG445" s="185">
        <f>IF(N445="zákl. přenesená",J445,0)</f>
        <v>0</v>
      </c>
      <c r="BH445" s="185">
        <f>IF(N445="sníž. přenesená",J445,0)</f>
        <v>0</v>
      </c>
      <c r="BI445" s="185">
        <f>IF(N445="nulová",J445,0)</f>
        <v>0</v>
      </c>
      <c r="BJ445" s="24" t="s">
        <v>24</v>
      </c>
      <c r="BK445" s="185">
        <f>ROUND(I445*H445,2)</f>
        <v>0</v>
      </c>
      <c r="BL445" s="24" t="s">
        <v>137</v>
      </c>
      <c r="BM445" s="24" t="s">
        <v>509</v>
      </c>
    </row>
    <row r="446" spans="2:65" s="1" customFormat="1" ht="13.5">
      <c r="B446" s="41"/>
      <c r="D446" s="186" t="s">
        <v>139</v>
      </c>
      <c r="F446" s="187" t="s">
        <v>508</v>
      </c>
      <c r="I446" s="188"/>
      <c r="L446" s="41"/>
      <c r="M446" s="189"/>
      <c r="N446" s="42"/>
      <c r="O446" s="42"/>
      <c r="P446" s="42"/>
      <c r="Q446" s="42"/>
      <c r="R446" s="42"/>
      <c r="S446" s="42"/>
      <c r="T446" s="70"/>
      <c r="AT446" s="24" t="s">
        <v>139</v>
      </c>
      <c r="AU446" s="24" t="s">
        <v>86</v>
      </c>
    </row>
    <row r="447" spans="2:65" s="12" customFormat="1" ht="13.5">
      <c r="B447" s="198"/>
      <c r="D447" s="186" t="s">
        <v>143</v>
      </c>
      <c r="E447" s="199" t="s">
        <v>5</v>
      </c>
      <c r="F447" s="200" t="s">
        <v>474</v>
      </c>
      <c r="H447" s="201">
        <v>2</v>
      </c>
      <c r="I447" s="202"/>
      <c r="L447" s="198"/>
      <c r="M447" s="203"/>
      <c r="N447" s="204"/>
      <c r="O447" s="204"/>
      <c r="P447" s="204"/>
      <c r="Q447" s="204"/>
      <c r="R447" s="204"/>
      <c r="S447" s="204"/>
      <c r="T447" s="205"/>
      <c r="AT447" s="199" t="s">
        <v>143</v>
      </c>
      <c r="AU447" s="199" t="s">
        <v>86</v>
      </c>
      <c r="AV447" s="12" t="s">
        <v>86</v>
      </c>
      <c r="AW447" s="12" t="s">
        <v>39</v>
      </c>
      <c r="AX447" s="12" t="s">
        <v>24</v>
      </c>
      <c r="AY447" s="199" t="s">
        <v>130</v>
      </c>
    </row>
    <row r="448" spans="2:65" s="1" customFormat="1" ht="16.5" customHeight="1">
      <c r="B448" s="173"/>
      <c r="C448" s="222" t="s">
        <v>510</v>
      </c>
      <c r="D448" s="222" t="s">
        <v>340</v>
      </c>
      <c r="E448" s="223" t="s">
        <v>511</v>
      </c>
      <c r="F448" s="224" t="s">
        <v>512</v>
      </c>
      <c r="G448" s="225" t="s">
        <v>490</v>
      </c>
      <c r="H448" s="226">
        <v>44</v>
      </c>
      <c r="I448" s="227"/>
      <c r="J448" s="228">
        <f>ROUND(I448*H448,2)</f>
        <v>0</v>
      </c>
      <c r="K448" s="224" t="s">
        <v>5</v>
      </c>
      <c r="L448" s="229"/>
      <c r="M448" s="230" t="s">
        <v>5</v>
      </c>
      <c r="N448" s="231" t="s">
        <v>47</v>
      </c>
      <c r="O448" s="42"/>
      <c r="P448" s="183">
        <f>O448*H448</f>
        <v>0</v>
      </c>
      <c r="Q448" s="183">
        <v>2.0000000000000001E-4</v>
      </c>
      <c r="R448" s="183">
        <f>Q448*H448</f>
        <v>8.8000000000000005E-3</v>
      </c>
      <c r="S448" s="183">
        <v>0</v>
      </c>
      <c r="T448" s="184">
        <f>S448*H448</f>
        <v>0</v>
      </c>
      <c r="AR448" s="24" t="s">
        <v>211</v>
      </c>
      <c r="AT448" s="24" t="s">
        <v>340</v>
      </c>
      <c r="AU448" s="24" t="s">
        <v>86</v>
      </c>
      <c r="AY448" s="24" t="s">
        <v>130</v>
      </c>
      <c r="BE448" s="185">
        <f>IF(N448="základní",J448,0)</f>
        <v>0</v>
      </c>
      <c r="BF448" s="185">
        <f>IF(N448="snížená",J448,0)</f>
        <v>0</v>
      </c>
      <c r="BG448" s="185">
        <f>IF(N448="zákl. přenesená",J448,0)</f>
        <v>0</v>
      </c>
      <c r="BH448" s="185">
        <f>IF(N448="sníž. přenesená",J448,0)</f>
        <v>0</v>
      </c>
      <c r="BI448" s="185">
        <f>IF(N448="nulová",J448,0)</f>
        <v>0</v>
      </c>
      <c r="BJ448" s="24" t="s">
        <v>24</v>
      </c>
      <c r="BK448" s="185">
        <f>ROUND(I448*H448,2)</f>
        <v>0</v>
      </c>
      <c r="BL448" s="24" t="s">
        <v>137</v>
      </c>
      <c r="BM448" s="24" t="s">
        <v>513</v>
      </c>
    </row>
    <row r="449" spans="2:65" s="1" customFormat="1" ht="13.5">
      <c r="B449" s="41"/>
      <c r="D449" s="186" t="s">
        <v>139</v>
      </c>
      <c r="F449" s="187" t="s">
        <v>512</v>
      </c>
      <c r="I449" s="188"/>
      <c r="L449" s="41"/>
      <c r="M449" s="189"/>
      <c r="N449" s="42"/>
      <c r="O449" s="42"/>
      <c r="P449" s="42"/>
      <c r="Q449" s="42"/>
      <c r="R449" s="42"/>
      <c r="S449" s="42"/>
      <c r="T449" s="70"/>
      <c r="AT449" s="24" t="s">
        <v>139</v>
      </c>
      <c r="AU449" s="24" t="s">
        <v>86</v>
      </c>
    </row>
    <row r="450" spans="2:65" s="12" customFormat="1" ht="13.5">
      <c r="B450" s="198"/>
      <c r="D450" s="186" t="s">
        <v>143</v>
      </c>
      <c r="E450" s="199" t="s">
        <v>5</v>
      </c>
      <c r="F450" s="200" t="s">
        <v>514</v>
      </c>
      <c r="H450" s="201">
        <v>44</v>
      </c>
      <c r="I450" s="202"/>
      <c r="L450" s="198"/>
      <c r="M450" s="203"/>
      <c r="N450" s="204"/>
      <c r="O450" s="204"/>
      <c r="P450" s="204"/>
      <c r="Q450" s="204"/>
      <c r="R450" s="204"/>
      <c r="S450" s="204"/>
      <c r="T450" s="205"/>
      <c r="AT450" s="199" t="s">
        <v>143</v>
      </c>
      <c r="AU450" s="199" t="s">
        <v>86</v>
      </c>
      <c r="AV450" s="12" t="s">
        <v>86</v>
      </c>
      <c r="AW450" s="12" t="s">
        <v>39</v>
      </c>
      <c r="AX450" s="12" t="s">
        <v>24</v>
      </c>
      <c r="AY450" s="199" t="s">
        <v>130</v>
      </c>
    </row>
    <row r="451" spans="2:65" s="1" customFormat="1" ht="16.5" customHeight="1">
      <c r="B451" s="173"/>
      <c r="C451" s="222" t="s">
        <v>515</v>
      </c>
      <c r="D451" s="222" t="s">
        <v>340</v>
      </c>
      <c r="E451" s="223" t="s">
        <v>516</v>
      </c>
      <c r="F451" s="224" t="s">
        <v>517</v>
      </c>
      <c r="G451" s="225" t="s">
        <v>490</v>
      </c>
      <c r="H451" s="226">
        <v>88</v>
      </c>
      <c r="I451" s="227"/>
      <c r="J451" s="228">
        <f>ROUND(I451*H451,2)</f>
        <v>0</v>
      </c>
      <c r="K451" s="224" t="s">
        <v>5</v>
      </c>
      <c r="L451" s="229"/>
      <c r="M451" s="230" t="s">
        <v>5</v>
      </c>
      <c r="N451" s="231" t="s">
        <v>47</v>
      </c>
      <c r="O451" s="42"/>
      <c r="P451" s="183">
        <f>O451*H451</f>
        <v>0</v>
      </c>
      <c r="Q451" s="183">
        <v>1.0000000000000001E-5</v>
      </c>
      <c r="R451" s="183">
        <f>Q451*H451</f>
        <v>8.8000000000000003E-4</v>
      </c>
      <c r="S451" s="183">
        <v>0</v>
      </c>
      <c r="T451" s="184">
        <f>S451*H451</f>
        <v>0</v>
      </c>
      <c r="AR451" s="24" t="s">
        <v>211</v>
      </c>
      <c r="AT451" s="24" t="s">
        <v>340</v>
      </c>
      <c r="AU451" s="24" t="s">
        <v>86</v>
      </c>
      <c r="AY451" s="24" t="s">
        <v>130</v>
      </c>
      <c r="BE451" s="185">
        <f>IF(N451="základní",J451,0)</f>
        <v>0</v>
      </c>
      <c r="BF451" s="185">
        <f>IF(N451="snížená",J451,0)</f>
        <v>0</v>
      </c>
      <c r="BG451" s="185">
        <f>IF(N451="zákl. přenesená",J451,0)</f>
        <v>0</v>
      </c>
      <c r="BH451" s="185">
        <f>IF(N451="sníž. přenesená",J451,0)</f>
        <v>0</v>
      </c>
      <c r="BI451" s="185">
        <f>IF(N451="nulová",J451,0)</f>
        <v>0</v>
      </c>
      <c r="BJ451" s="24" t="s">
        <v>24</v>
      </c>
      <c r="BK451" s="185">
        <f>ROUND(I451*H451,2)</f>
        <v>0</v>
      </c>
      <c r="BL451" s="24" t="s">
        <v>137</v>
      </c>
      <c r="BM451" s="24" t="s">
        <v>518</v>
      </c>
    </row>
    <row r="452" spans="2:65" s="1" customFormat="1" ht="13.5">
      <c r="B452" s="41"/>
      <c r="D452" s="186" t="s">
        <v>139</v>
      </c>
      <c r="F452" s="187" t="s">
        <v>517</v>
      </c>
      <c r="I452" s="188"/>
      <c r="L452" s="41"/>
      <c r="M452" s="189"/>
      <c r="N452" s="42"/>
      <c r="O452" s="42"/>
      <c r="P452" s="42"/>
      <c r="Q452" s="42"/>
      <c r="R452" s="42"/>
      <c r="S452" s="42"/>
      <c r="T452" s="70"/>
      <c r="AT452" s="24" t="s">
        <v>139</v>
      </c>
      <c r="AU452" s="24" t="s">
        <v>86</v>
      </c>
    </row>
    <row r="453" spans="2:65" s="12" customFormat="1" ht="13.5">
      <c r="B453" s="198"/>
      <c r="D453" s="186" t="s">
        <v>143</v>
      </c>
      <c r="E453" s="199" t="s">
        <v>5</v>
      </c>
      <c r="F453" s="200" t="s">
        <v>519</v>
      </c>
      <c r="H453" s="201">
        <v>88</v>
      </c>
      <c r="I453" s="202"/>
      <c r="L453" s="198"/>
      <c r="M453" s="203"/>
      <c r="N453" s="204"/>
      <c r="O453" s="204"/>
      <c r="P453" s="204"/>
      <c r="Q453" s="204"/>
      <c r="R453" s="204"/>
      <c r="S453" s="204"/>
      <c r="T453" s="205"/>
      <c r="AT453" s="199" t="s">
        <v>143</v>
      </c>
      <c r="AU453" s="199" t="s">
        <v>86</v>
      </c>
      <c r="AV453" s="12" t="s">
        <v>86</v>
      </c>
      <c r="AW453" s="12" t="s">
        <v>39</v>
      </c>
      <c r="AX453" s="12" t="s">
        <v>24</v>
      </c>
      <c r="AY453" s="199" t="s">
        <v>130</v>
      </c>
    </row>
    <row r="454" spans="2:65" s="1" customFormat="1" ht="16.5" customHeight="1">
      <c r="B454" s="173"/>
      <c r="C454" s="174" t="s">
        <v>520</v>
      </c>
      <c r="D454" s="174" t="s">
        <v>132</v>
      </c>
      <c r="E454" s="175" t="s">
        <v>521</v>
      </c>
      <c r="F454" s="176" t="s">
        <v>522</v>
      </c>
      <c r="G454" s="177" t="s">
        <v>465</v>
      </c>
      <c r="H454" s="178">
        <v>1</v>
      </c>
      <c r="I454" s="179"/>
      <c r="J454" s="180">
        <f>ROUND(I454*H454,2)</f>
        <v>0</v>
      </c>
      <c r="K454" s="176" t="s">
        <v>136</v>
      </c>
      <c r="L454" s="41"/>
      <c r="M454" s="181" t="s">
        <v>5</v>
      </c>
      <c r="N454" s="182" t="s">
        <v>47</v>
      </c>
      <c r="O454" s="42"/>
      <c r="P454" s="183">
        <f>O454*H454</f>
        <v>0</v>
      </c>
      <c r="Q454" s="183">
        <v>1.7099999999999999E-3</v>
      </c>
      <c r="R454" s="183">
        <f>Q454*H454</f>
        <v>1.7099999999999999E-3</v>
      </c>
      <c r="S454" s="183">
        <v>0</v>
      </c>
      <c r="T454" s="184">
        <f>S454*H454</f>
        <v>0</v>
      </c>
      <c r="AR454" s="24" t="s">
        <v>137</v>
      </c>
      <c r="AT454" s="24" t="s">
        <v>132</v>
      </c>
      <c r="AU454" s="24" t="s">
        <v>86</v>
      </c>
      <c r="AY454" s="24" t="s">
        <v>130</v>
      </c>
      <c r="BE454" s="185">
        <f>IF(N454="základní",J454,0)</f>
        <v>0</v>
      </c>
      <c r="BF454" s="185">
        <f>IF(N454="snížená",J454,0)</f>
        <v>0</v>
      </c>
      <c r="BG454" s="185">
        <f>IF(N454="zákl. přenesená",J454,0)</f>
        <v>0</v>
      </c>
      <c r="BH454" s="185">
        <f>IF(N454="sníž. přenesená",J454,0)</f>
        <v>0</v>
      </c>
      <c r="BI454" s="185">
        <f>IF(N454="nulová",J454,0)</f>
        <v>0</v>
      </c>
      <c r="BJ454" s="24" t="s">
        <v>24</v>
      </c>
      <c r="BK454" s="185">
        <f>ROUND(I454*H454,2)</f>
        <v>0</v>
      </c>
      <c r="BL454" s="24" t="s">
        <v>137</v>
      </c>
      <c r="BM454" s="24" t="s">
        <v>523</v>
      </c>
    </row>
    <row r="455" spans="2:65" s="1" customFormat="1" ht="27">
      <c r="B455" s="41"/>
      <c r="D455" s="186" t="s">
        <v>139</v>
      </c>
      <c r="F455" s="187" t="s">
        <v>524</v>
      </c>
      <c r="I455" s="188"/>
      <c r="L455" s="41"/>
      <c r="M455" s="189"/>
      <c r="N455" s="42"/>
      <c r="O455" s="42"/>
      <c r="P455" s="42"/>
      <c r="Q455" s="42"/>
      <c r="R455" s="42"/>
      <c r="S455" s="42"/>
      <c r="T455" s="70"/>
      <c r="AT455" s="24" t="s">
        <v>139</v>
      </c>
      <c r="AU455" s="24" t="s">
        <v>86</v>
      </c>
    </row>
    <row r="456" spans="2:65" s="1" customFormat="1" ht="67.5">
      <c r="B456" s="41"/>
      <c r="D456" s="186" t="s">
        <v>141</v>
      </c>
      <c r="F456" s="190" t="s">
        <v>486</v>
      </c>
      <c r="I456" s="188"/>
      <c r="L456" s="41"/>
      <c r="M456" s="189"/>
      <c r="N456" s="42"/>
      <c r="O456" s="42"/>
      <c r="P456" s="42"/>
      <c r="Q456" s="42"/>
      <c r="R456" s="42"/>
      <c r="S456" s="42"/>
      <c r="T456" s="70"/>
      <c r="AT456" s="24" t="s">
        <v>141</v>
      </c>
      <c r="AU456" s="24" t="s">
        <v>86</v>
      </c>
    </row>
    <row r="457" spans="2:65" s="1" customFormat="1" ht="16.5" customHeight="1">
      <c r="B457" s="173"/>
      <c r="C457" s="222" t="s">
        <v>525</v>
      </c>
      <c r="D457" s="222" t="s">
        <v>340</v>
      </c>
      <c r="E457" s="223" t="s">
        <v>526</v>
      </c>
      <c r="F457" s="224" t="s">
        <v>527</v>
      </c>
      <c r="G457" s="225" t="s">
        <v>490</v>
      </c>
      <c r="H457" s="226">
        <v>1</v>
      </c>
      <c r="I457" s="227"/>
      <c r="J457" s="228">
        <f>ROUND(I457*H457,2)</f>
        <v>0</v>
      </c>
      <c r="K457" s="224" t="s">
        <v>5</v>
      </c>
      <c r="L457" s="229"/>
      <c r="M457" s="230" t="s">
        <v>5</v>
      </c>
      <c r="N457" s="231" t="s">
        <v>47</v>
      </c>
      <c r="O457" s="42"/>
      <c r="P457" s="183">
        <f>O457*H457</f>
        <v>0</v>
      </c>
      <c r="Q457" s="183">
        <v>1.66E-2</v>
      </c>
      <c r="R457" s="183">
        <f>Q457*H457</f>
        <v>1.66E-2</v>
      </c>
      <c r="S457" s="183">
        <v>0</v>
      </c>
      <c r="T457" s="184">
        <f>S457*H457</f>
        <v>0</v>
      </c>
      <c r="AR457" s="24" t="s">
        <v>211</v>
      </c>
      <c r="AT457" s="24" t="s">
        <v>340</v>
      </c>
      <c r="AU457" s="24" t="s">
        <v>86</v>
      </c>
      <c r="AY457" s="24" t="s">
        <v>130</v>
      </c>
      <c r="BE457" s="185">
        <f>IF(N457="základní",J457,0)</f>
        <v>0</v>
      </c>
      <c r="BF457" s="185">
        <f>IF(N457="snížená",J457,0)</f>
        <v>0</v>
      </c>
      <c r="BG457" s="185">
        <f>IF(N457="zákl. přenesená",J457,0)</f>
        <v>0</v>
      </c>
      <c r="BH457" s="185">
        <f>IF(N457="sníž. přenesená",J457,0)</f>
        <v>0</v>
      </c>
      <c r="BI457" s="185">
        <f>IF(N457="nulová",J457,0)</f>
        <v>0</v>
      </c>
      <c r="BJ457" s="24" t="s">
        <v>24</v>
      </c>
      <c r="BK457" s="185">
        <f>ROUND(I457*H457,2)</f>
        <v>0</v>
      </c>
      <c r="BL457" s="24" t="s">
        <v>137</v>
      </c>
      <c r="BM457" s="24" t="s">
        <v>528</v>
      </c>
    </row>
    <row r="458" spans="2:65" s="1" customFormat="1" ht="13.5">
      <c r="B458" s="41"/>
      <c r="D458" s="186" t="s">
        <v>139</v>
      </c>
      <c r="F458" s="187" t="s">
        <v>527</v>
      </c>
      <c r="I458" s="188"/>
      <c r="L458" s="41"/>
      <c r="M458" s="189"/>
      <c r="N458" s="42"/>
      <c r="O458" s="42"/>
      <c r="P458" s="42"/>
      <c r="Q458" s="42"/>
      <c r="R458" s="42"/>
      <c r="S458" s="42"/>
      <c r="T458" s="70"/>
      <c r="AT458" s="24" t="s">
        <v>139</v>
      </c>
      <c r="AU458" s="24" t="s">
        <v>86</v>
      </c>
    </row>
    <row r="459" spans="2:65" s="12" customFormat="1" ht="13.5">
      <c r="B459" s="198"/>
      <c r="D459" s="186" t="s">
        <v>143</v>
      </c>
      <c r="E459" s="199" t="s">
        <v>5</v>
      </c>
      <c r="F459" s="200" t="s">
        <v>492</v>
      </c>
      <c r="H459" s="201">
        <v>1</v>
      </c>
      <c r="I459" s="202"/>
      <c r="L459" s="198"/>
      <c r="M459" s="203"/>
      <c r="N459" s="204"/>
      <c r="O459" s="204"/>
      <c r="P459" s="204"/>
      <c r="Q459" s="204"/>
      <c r="R459" s="204"/>
      <c r="S459" s="204"/>
      <c r="T459" s="205"/>
      <c r="AT459" s="199" t="s">
        <v>143</v>
      </c>
      <c r="AU459" s="199" t="s">
        <v>86</v>
      </c>
      <c r="AV459" s="12" t="s">
        <v>86</v>
      </c>
      <c r="AW459" s="12" t="s">
        <v>39</v>
      </c>
      <c r="AX459" s="12" t="s">
        <v>24</v>
      </c>
      <c r="AY459" s="199" t="s">
        <v>130</v>
      </c>
    </row>
    <row r="460" spans="2:65" s="1" customFormat="1" ht="16.5" customHeight="1">
      <c r="B460" s="173"/>
      <c r="C460" s="174" t="s">
        <v>529</v>
      </c>
      <c r="D460" s="174" t="s">
        <v>132</v>
      </c>
      <c r="E460" s="175" t="s">
        <v>530</v>
      </c>
      <c r="F460" s="176" t="s">
        <v>531</v>
      </c>
      <c r="G460" s="177" t="s">
        <v>465</v>
      </c>
      <c r="H460" s="178">
        <v>15</v>
      </c>
      <c r="I460" s="179"/>
      <c r="J460" s="180">
        <f>ROUND(I460*H460,2)</f>
        <v>0</v>
      </c>
      <c r="K460" s="176" t="s">
        <v>136</v>
      </c>
      <c r="L460" s="41"/>
      <c r="M460" s="181" t="s">
        <v>5</v>
      </c>
      <c r="N460" s="182" t="s">
        <v>47</v>
      </c>
      <c r="O460" s="42"/>
      <c r="P460" s="183">
        <f>O460*H460</f>
        <v>0</v>
      </c>
      <c r="Q460" s="183">
        <v>0</v>
      </c>
      <c r="R460" s="183">
        <f>Q460*H460</f>
        <v>0</v>
      </c>
      <c r="S460" s="183">
        <v>0</v>
      </c>
      <c r="T460" s="184">
        <f>S460*H460</f>
        <v>0</v>
      </c>
      <c r="AR460" s="24" t="s">
        <v>137</v>
      </c>
      <c r="AT460" s="24" t="s">
        <v>132</v>
      </c>
      <c r="AU460" s="24" t="s">
        <v>86</v>
      </c>
      <c r="AY460" s="24" t="s">
        <v>130</v>
      </c>
      <c r="BE460" s="185">
        <f>IF(N460="základní",J460,0)</f>
        <v>0</v>
      </c>
      <c r="BF460" s="185">
        <f>IF(N460="snížená",J460,0)</f>
        <v>0</v>
      </c>
      <c r="BG460" s="185">
        <f>IF(N460="zákl. přenesená",J460,0)</f>
        <v>0</v>
      </c>
      <c r="BH460" s="185">
        <f>IF(N460="sníž. přenesená",J460,0)</f>
        <v>0</v>
      </c>
      <c r="BI460" s="185">
        <f>IF(N460="nulová",J460,0)</f>
        <v>0</v>
      </c>
      <c r="BJ460" s="24" t="s">
        <v>24</v>
      </c>
      <c r="BK460" s="185">
        <f>ROUND(I460*H460,2)</f>
        <v>0</v>
      </c>
      <c r="BL460" s="24" t="s">
        <v>137</v>
      </c>
      <c r="BM460" s="24" t="s">
        <v>532</v>
      </c>
    </row>
    <row r="461" spans="2:65" s="1" customFormat="1" ht="27">
      <c r="B461" s="41"/>
      <c r="D461" s="186" t="s">
        <v>139</v>
      </c>
      <c r="F461" s="187" t="s">
        <v>533</v>
      </c>
      <c r="I461" s="188"/>
      <c r="L461" s="41"/>
      <c r="M461" s="189"/>
      <c r="N461" s="42"/>
      <c r="O461" s="42"/>
      <c r="P461" s="42"/>
      <c r="Q461" s="42"/>
      <c r="R461" s="42"/>
      <c r="S461" s="42"/>
      <c r="T461" s="70"/>
      <c r="AT461" s="24" t="s">
        <v>139</v>
      </c>
      <c r="AU461" s="24" t="s">
        <v>86</v>
      </c>
    </row>
    <row r="462" spans="2:65" s="1" customFormat="1" ht="40.5">
      <c r="B462" s="41"/>
      <c r="D462" s="186" t="s">
        <v>141</v>
      </c>
      <c r="F462" s="190" t="s">
        <v>534</v>
      </c>
      <c r="I462" s="188"/>
      <c r="L462" s="41"/>
      <c r="M462" s="189"/>
      <c r="N462" s="42"/>
      <c r="O462" s="42"/>
      <c r="P462" s="42"/>
      <c r="Q462" s="42"/>
      <c r="R462" s="42"/>
      <c r="S462" s="42"/>
      <c r="T462" s="70"/>
      <c r="AT462" s="24" t="s">
        <v>141</v>
      </c>
      <c r="AU462" s="24" t="s">
        <v>86</v>
      </c>
    </row>
    <row r="463" spans="2:65" s="1" customFormat="1" ht="16.5" customHeight="1">
      <c r="B463" s="173"/>
      <c r="C463" s="222" t="s">
        <v>535</v>
      </c>
      <c r="D463" s="222" t="s">
        <v>340</v>
      </c>
      <c r="E463" s="223" t="s">
        <v>536</v>
      </c>
      <c r="F463" s="224" t="s">
        <v>537</v>
      </c>
      <c r="G463" s="225" t="s">
        <v>538</v>
      </c>
      <c r="H463" s="226">
        <v>1</v>
      </c>
      <c r="I463" s="227"/>
      <c r="J463" s="228">
        <f>ROUND(I463*H463,2)</f>
        <v>0</v>
      </c>
      <c r="K463" s="224" t="s">
        <v>5</v>
      </c>
      <c r="L463" s="229"/>
      <c r="M463" s="230" t="s">
        <v>5</v>
      </c>
      <c r="N463" s="231" t="s">
        <v>47</v>
      </c>
      <c r="O463" s="42"/>
      <c r="P463" s="183">
        <f>O463*H463</f>
        <v>0</v>
      </c>
      <c r="Q463" s="183">
        <v>1.5E-3</v>
      </c>
      <c r="R463" s="183">
        <f>Q463*H463</f>
        <v>1.5E-3</v>
      </c>
      <c r="S463" s="183">
        <v>0</v>
      </c>
      <c r="T463" s="184">
        <f>S463*H463</f>
        <v>0</v>
      </c>
      <c r="AR463" s="24" t="s">
        <v>211</v>
      </c>
      <c r="AT463" s="24" t="s">
        <v>340</v>
      </c>
      <c r="AU463" s="24" t="s">
        <v>86</v>
      </c>
      <c r="AY463" s="24" t="s">
        <v>130</v>
      </c>
      <c r="BE463" s="185">
        <f>IF(N463="základní",J463,0)</f>
        <v>0</v>
      </c>
      <c r="BF463" s="185">
        <f>IF(N463="snížená",J463,0)</f>
        <v>0</v>
      </c>
      <c r="BG463" s="185">
        <f>IF(N463="zákl. přenesená",J463,0)</f>
        <v>0</v>
      </c>
      <c r="BH463" s="185">
        <f>IF(N463="sníž. přenesená",J463,0)</f>
        <v>0</v>
      </c>
      <c r="BI463" s="185">
        <f>IF(N463="nulová",J463,0)</f>
        <v>0</v>
      </c>
      <c r="BJ463" s="24" t="s">
        <v>24</v>
      </c>
      <c r="BK463" s="185">
        <f>ROUND(I463*H463,2)</f>
        <v>0</v>
      </c>
      <c r="BL463" s="24" t="s">
        <v>137</v>
      </c>
      <c r="BM463" s="24" t="s">
        <v>539</v>
      </c>
    </row>
    <row r="464" spans="2:65" s="12" customFormat="1" ht="13.5">
      <c r="B464" s="198"/>
      <c r="D464" s="186" t="s">
        <v>143</v>
      </c>
      <c r="E464" s="199" t="s">
        <v>5</v>
      </c>
      <c r="F464" s="200" t="s">
        <v>492</v>
      </c>
      <c r="H464" s="201">
        <v>1</v>
      </c>
      <c r="I464" s="202"/>
      <c r="L464" s="198"/>
      <c r="M464" s="203"/>
      <c r="N464" s="204"/>
      <c r="O464" s="204"/>
      <c r="P464" s="204"/>
      <c r="Q464" s="204"/>
      <c r="R464" s="204"/>
      <c r="S464" s="204"/>
      <c r="T464" s="205"/>
      <c r="AT464" s="199" t="s">
        <v>143</v>
      </c>
      <c r="AU464" s="199" t="s">
        <v>86</v>
      </c>
      <c r="AV464" s="12" t="s">
        <v>86</v>
      </c>
      <c r="AW464" s="12" t="s">
        <v>39</v>
      </c>
      <c r="AX464" s="12" t="s">
        <v>24</v>
      </c>
      <c r="AY464" s="199" t="s">
        <v>130</v>
      </c>
    </row>
    <row r="465" spans="2:65" s="1" customFormat="1" ht="16.5" customHeight="1">
      <c r="B465" s="173"/>
      <c r="C465" s="222" t="s">
        <v>540</v>
      </c>
      <c r="D465" s="222" t="s">
        <v>340</v>
      </c>
      <c r="E465" s="223" t="s">
        <v>541</v>
      </c>
      <c r="F465" s="224" t="s">
        <v>542</v>
      </c>
      <c r="G465" s="225" t="s">
        <v>538</v>
      </c>
      <c r="H465" s="226">
        <v>13</v>
      </c>
      <c r="I465" s="227"/>
      <c r="J465" s="228">
        <f>ROUND(I465*H465,2)</f>
        <v>0</v>
      </c>
      <c r="K465" s="224" t="s">
        <v>5</v>
      </c>
      <c r="L465" s="229"/>
      <c r="M465" s="230" t="s">
        <v>5</v>
      </c>
      <c r="N465" s="231" t="s">
        <v>47</v>
      </c>
      <c r="O465" s="42"/>
      <c r="P465" s="183">
        <f>O465*H465</f>
        <v>0</v>
      </c>
      <c r="Q465" s="183">
        <v>2.2100000000000001E-4</v>
      </c>
      <c r="R465" s="183">
        <f>Q465*H465</f>
        <v>2.8730000000000001E-3</v>
      </c>
      <c r="S465" s="183">
        <v>0</v>
      </c>
      <c r="T465" s="184">
        <f>S465*H465</f>
        <v>0</v>
      </c>
      <c r="AR465" s="24" t="s">
        <v>211</v>
      </c>
      <c r="AT465" s="24" t="s">
        <v>340</v>
      </c>
      <c r="AU465" s="24" t="s">
        <v>86</v>
      </c>
      <c r="AY465" s="24" t="s">
        <v>130</v>
      </c>
      <c r="BE465" s="185">
        <f>IF(N465="základní",J465,0)</f>
        <v>0</v>
      </c>
      <c r="BF465" s="185">
        <f>IF(N465="snížená",J465,0)</f>
        <v>0</v>
      </c>
      <c r="BG465" s="185">
        <f>IF(N465="zákl. přenesená",J465,0)</f>
        <v>0</v>
      </c>
      <c r="BH465" s="185">
        <f>IF(N465="sníž. přenesená",J465,0)</f>
        <v>0</v>
      </c>
      <c r="BI465" s="185">
        <f>IF(N465="nulová",J465,0)</f>
        <v>0</v>
      </c>
      <c r="BJ465" s="24" t="s">
        <v>24</v>
      </c>
      <c r="BK465" s="185">
        <f>ROUND(I465*H465,2)</f>
        <v>0</v>
      </c>
      <c r="BL465" s="24" t="s">
        <v>137</v>
      </c>
      <c r="BM465" s="24" t="s">
        <v>543</v>
      </c>
    </row>
    <row r="466" spans="2:65" s="12" customFormat="1" ht="13.5">
      <c r="B466" s="198"/>
      <c r="D466" s="186" t="s">
        <v>143</v>
      </c>
      <c r="E466" s="199" t="s">
        <v>5</v>
      </c>
      <c r="F466" s="200" t="s">
        <v>544</v>
      </c>
      <c r="H466" s="201">
        <v>13</v>
      </c>
      <c r="I466" s="202"/>
      <c r="L466" s="198"/>
      <c r="M466" s="203"/>
      <c r="N466" s="204"/>
      <c r="O466" s="204"/>
      <c r="P466" s="204"/>
      <c r="Q466" s="204"/>
      <c r="R466" s="204"/>
      <c r="S466" s="204"/>
      <c r="T466" s="205"/>
      <c r="AT466" s="199" t="s">
        <v>143</v>
      </c>
      <c r="AU466" s="199" t="s">
        <v>86</v>
      </c>
      <c r="AV466" s="12" t="s">
        <v>86</v>
      </c>
      <c r="AW466" s="12" t="s">
        <v>39</v>
      </c>
      <c r="AX466" s="12" t="s">
        <v>24</v>
      </c>
      <c r="AY466" s="199" t="s">
        <v>130</v>
      </c>
    </row>
    <row r="467" spans="2:65" s="1" customFormat="1" ht="16.5" customHeight="1">
      <c r="B467" s="173"/>
      <c r="C467" s="222" t="s">
        <v>545</v>
      </c>
      <c r="D467" s="222" t="s">
        <v>340</v>
      </c>
      <c r="E467" s="223" t="s">
        <v>546</v>
      </c>
      <c r="F467" s="224" t="s">
        <v>547</v>
      </c>
      <c r="G467" s="225" t="s">
        <v>538</v>
      </c>
      <c r="H467" s="226">
        <v>1</v>
      </c>
      <c r="I467" s="227"/>
      <c r="J467" s="228">
        <f>ROUND(I467*H467,2)</f>
        <v>0</v>
      </c>
      <c r="K467" s="224" t="s">
        <v>5</v>
      </c>
      <c r="L467" s="229"/>
      <c r="M467" s="230" t="s">
        <v>5</v>
      </c>
      <c r="N467" s="231" t="s">
        <v>47</v>
      </c>
      <c r="O467" s="42"/>
      <c r="P467" s="183">
        <f>O467*H467</f>
        <v>0</v>
      </c>
      <c r="Q467" s="183">
        <v>2.1000000000000001E-4</v>
      </c>
      <c r="R467" s="183">
        <f>Q467*H467</f>
        <v>2.1000000000000001E-4</v>
      </c>
      <c r="S467" s="183">
        <v>0</v>
      </c>
      <c r="T467" s="184">
        <f>S467*H467</f>
        <v>0</v>
      </c>
      <c r="AR467" s="24" t="s">
        <v>211</v>
      </c>
      <c r="AT467" s="24" t="s">
        <v>340</v>
      </c>
      <c r="AU467" s="24" t="s">
        <v>86</v>
      </c>
      <c r="AY467" s="24" t="s">
        <v>130</v>
      </c>
      <c r="BE467" s="185">
        <f>IF(N467="základní",J467,0)</f>
        <v>0</v>
      </c>
      <c r="BF467" s="185">
        <f>IF(N467="snížená",J467,0)</f>
        <v>0</v>
      </c>
      <c r="BG467" s="185">
        <f>IF(N467="zákl. přenesená",J467,0)</f>
        <v>0</v>
      </c>
      <c r="BH467" s="185">
        <f>IF(N467="sníž. přenesená",J467,0)</f>
        <v>0</v>
      </c>
      <c r="BI467" s="185">
        <f>IF(N467="nulová",J467,0)</f>
        <v>0</v>
      </c>
      <c r="BJ467" s="24" t="s">
        <v>24</v>
      </c>
      <c r="BK467" s="185">
        <f>ROUND(I467*H467,2)</f>
        <v>0</v>
      </c>
      <c r="BL467" s="24" t="s">
        <v>137</v>
      </c>
      <c r="BM467" s="24" t="s">
        <v>548</v>
      </c>
    </row>
    <row r="468" spans="2:65" s="12" customFormat="1" ht="13.5">
      <c r="B468" s="198"/>
      <c r="D468" s="186" t="s">
        <v>143</v>
      </c>
      <c r="E468" s="199" t="s">
        <v>5</v>
      </c>
      <c r="F468" s="200" t="s">
        <v>492</v>
      </c>
      <c r="H468" s="201">
        <v>1</v>
      </c>
      <c r="I468" s="202"/>
      <c r="L468" s="198"/>
      <c r="M468" s="203"/>
      <c r="N468" s="204"/>
      <c r="O468" s="204"/>
      <c r="P468" s="204"/>
      <c r="Q468" s="204"/>
      <c r="R468" s="204"/>
      <c r="S468" s="204"/>
      <c r="T468" s="205"/>
      <c r="AT468" s="199" t="s">
        <v>143</v>
      </c>
      <c r="AU468" s="199" t="s">
        <v>86</v>
      </c>
      <c r="AV468" s="12" t="s">
        <v>86</v>
      </c>
      <c r="AW468" s="12" t="s">
        <v>39</v>
      </c>
      <c r="AX468" s="12" t="s">
        <v>24</v>
      </c>
      <c r="AY468" s="199" t="s">
        <v>130</v>
      </c>
    </row>
    <row r="469" spans="2:65" s="1" customFormat="1" ht="16.5" customHeight="1">
      <c r="B469" s="173"/>
      <c r="C469" s="174" t="s">
        <v>549</v>
      </c>
      <c r="D469" s="174" t="s">
        <v>132</v>
      </c>
      <c r="E469" s="175" t="s">
        <v>550</v>
      </c>
      <c r="F469" s="176" t="s">
        <v>551</v>
      </c>
      <c r="G469" s="177" t="s">
        <v>465</v>
      </c>
      <c r="H469" s="178">
        <v>1</v>
      </c>
      <c r="I469" s="179"/>
      <c r="J469" s="180">
        <f>ROUND(I469*H469,2)</f>
        <v>0</v>
      </c>
      <c r="K469" s="176" t="s">
        <v>136</v>
      </c>
      <c r="L469" s="41"/>
      <c r="M469" s="181" t="s">
        <v>5</v>
      </c>
      <c r="N469" s="182" t="s">
        <v>47</v>
      </c>
      <c r="O469" s="42"/>
      <c r="P469" s="183">
        <f>O469*H469</f>
        <v>0</v>
      </c>
      <c r="Q469" s="183">
        <v>0</v>
      </c>
      <c r="R469" s="183">
        <f>Q469*H469</f>
        <v>0</v>
      </c>
      <c r="S469" s="183">
        <v>0</v>
      </c>
      <c r="T469" s="184">
        <f>S469*H469</f>
        <v>0</v>
      </c>
      <c r="AR469" s="24" t="s">
        <v>137</v>
      </c>
      <c r="AT469" s="24" t="s">
        <v>132</v>
      </c>
      <c r="AU469" s="24" t="s">
        <v>86</v>
      </c>
      <c r="AY469" s="24" t="s">
        <v>130</v>
      </c>
      <c r="BE469" s="185">
        <f>IF(N469="základní",J469,0)</f>
        <v>0</v>
      </c>
      <c r="BF469" s="185">
        <f>IF(N469="snížená",J469,0)</f>
        <v>0</v>
      </c>
      <c r="BG469" s="185">
        <f>IF(N469="zákl. přenesená",J469,0)</f>
        <v>0</v>
      </c>
      <c r="BH469" s="185">
        <f>IF(N469="sníž. přenesená",J469,0)</f>
        <v>0</v>
      </c>
      <c r="BI469" s="185">
        <f>IF(N469="nulová",J469,0)</f>
        <v>0</v>
      </c>
      <c r="BJ469" s="24" t="s">
        <v>24</v>
      </c>
      <c r="BK469" s="185">
        <f>ROUND(I469*H469,2)</f>
        <v>0</v>
      </c>
      <c r="BL469" s="24" t="s">
        <v>137</v>
      </c>
      <c r="BM469" s="24" t="s">
        <v>552</v>
      </c>
    </row>
    <row r="470" spans="2:65" s="1" customFormat="1" ht="27">
      <c r="B470" s="41"/>
      <c r="D470" s="186" t="s">
        <v>139</v>
      </c>
      <c r="F470" s="187" t="s">
        <v>553</v>
      </c>
      <c r="I470" s="188"/>
      <c r="L470" s="41"/>
      <c r="M470" s="189"/>
      <c r="N470" s="42"/>
      <c r="O470" s="42"/>
      <c r="P470" s="42"/>
      <c r="Q470" s="42"/>
      <c r="R470" s="42"/>
      <c r="S470" s="42"/>
      <c r="T470" s="70"/>
      <c r="AT470" s="24" t="s">
        <v>139</v>
      </c>
      <c r="AU470" s="24" t="s">
        <v>86</v>
      </c>
    </row>
    <row r="471" spans="2:65" s="1" customFormat="1" ht="40.5">
      <c r="B471" s="41"/>
      <c r="D471" s="186" t="s">
        <v>141</v>
      </c>
      <c r="F471" s="190" t="s">
        <v>534</v>
      </c>
      <c r="I471" s="188"/>
      <c r="L471" s="41"/>
      <c r="M471" s="189"/>
      <c r="N471" s="42"/>
      <c r="O471" s="42"/>
      <c r="P471" s="42"/>
      <c r="Q471" s="42"/>
      <c r="R471" s="42"/>
      <c r="S471" s="42"/>
      <c r="T471" s="70"/>
      <c r="AT471" s="24" t="s">
        <v>141</v>
      </c>
      <c r="AU471" s="24" t="s">
        <v>86</v>
      </c>
    </row>
    <row r="472" spans="2:65" s="1" customFormat="1" ht="16.5" customHeight="1">
      <c r="B472" s="173"/>
      <c r="C472" s="222" t="s">
        <v>554</v>
      </c>
      <c r="D472" s="222" t="s">
        <v>340</v>
      </c>
      <c r="E472" s="223" t="s">
        <v>555</v>
      </c>
      <c r="F472" s="224" t="s">
        <v>556</v>
      </c>
      <c r="G472" s="225" t="s">
        <v>538</v>
      </c>
      <c r="H472" s="226">
        <v>1</v>
      </c>
      <c r="I472" s="227"/>
      <c r="J472" s="228">
        <f>ROUND(I472*H472,2)</f>
        <v>0</v>
      </c>
      <c r="K472" s="224" t="s">
        <v>5</v>
      </c>
      <c r="L472" s="229"/>
      <c r="M472" s="230" t="s">
        <v>5</v>
      </c>
      <c r="N472" s="231" t="s">
        <v>47</v>
      </c>
      <c r="O472" s="42"/>
      <c r="P472" s="183">
        <f>O472*H472</f>
        <v>0</v>
      </c>
      <c r="Q472" s="183">
        <v>3.4000000000000002E-4</v>
      </c>
      <c r="R472" s="183">
        <f>Q472*H472</f>
        <v>3.4000000000000002E-4</v>
      </c>
      <c r="S472" s="183">
        <v>0</v>
      </c>
      <c r="T472" s="184">
        <f>S472*H472</f>
        <v>0</v>
      </c>
      <c r="AR472" s="24" t="s">
        <v>211</v>
      </c>
      <c r="AT472" s="24" t="s">
        <v>340</v>
      </c>
      <c r="AU472" s="24" t="s">
        <v>86</v>
      </c>
      <c r="AY472" s="24" t="s">
        <v>130</v>
      </c>
      <c r="BE472" s="185">
        <f>IF(N472="základní",J472,0)</f>
        <v>0</v>
      </c>
      <c r="BF472" s="185">
        <f>IF(N472="snížená",J472,0)</f>
        <v>0</v>
      </c>
      <c r="BG472" s="185">
        <f>IF(N472="zákl. přenesená",J472,0)</f>
        <v>0</v>
      </c>
      <c r="BH472" s="185">
        <f>IF(N472="sníž. přenesená",J472,0)</f>
        <v>0</v>
      </c>
      <c r="BI472" s="185">
        <f>IF(N472="nulová",J472,0)</f>
        <v>0</v>
      </c>
      <c r="BJ472" s="24" t="s">
        <v>24</v>
      </c>
      <c r="BK472" s="185">
        <f>ROUND(I472*H472,2)</f>
        <v>0</v>
      </c>
      <c r="BL472" s="24" t="s">
        <v>137</v>
      </c>
      <c r="BM472" s="24" t="s">
        <v>557</v>
      </c>
    </row>
    <row r="473" spans="2:65" s="12" customFormat="1" ht="13.5">
      <c r="B473" s="198"/>
      <c r="D473" s="186" t="s">
        <v>143</v>
      </c>
      <c r="E473" s="199" t="s">
        <v>5</v>
      </c>
      <c r="F473" s="200" t="s">
        <v>492</v>
      </c>
      <c r="H473" s="201">
        <v>1</v>
      </c>
      <c r="I473" s="202"/>
      <c r="L473" s="198"/>
      <c r="M473" s="203"/>
      <c r="N473" s="204"/>
      <c r="O473" s="204"/>
      <c r="P473" s="204"/>
      <c r="Q473" s="204"/>
      <c r="R473" s="204"/>
      <c r="S473" s="204"/>
      <c r="T473" s="205"/>
      <c r="AT473" s="199" t="s">
        <v>143</v>
      </c>
      <c r="AU473" s="199" t="s">
        <v>86</v>
      </c>
      <c r="AV473" s="12" t="s">
        <v>86</v>
      </c>
      <c r="AW473" s="12" t="s">
        <v>39</v>
      </c>
      <c r="AX473" s="12" t="s">
        <v>24</v>
      </c>
      <c r="AY473" s="199" t="s">
        <v>130</v>
      </c>
    </row>
    <row r="474" spans="2:65" s="1" customFormat="1" ht="16.5" customHeight="1">
      <c r="B474" s="173"/>
      <c r="C474" s="174" t="s">
        <v>558</v>
      </c>
      <c r="D474" s="174" t="s">
        <v>132</v>
      </c>
      <c r="E474" s="175" t="s">
        <v>559</v>
      </c>
      <c r="F474" s="176" t="s">
        <v>560</v>
      </c>
      <c r="G474" s="177" t="s">
        <v>465</v>
      </c>
      <c r="H474" s="178">
        <v>1</v>
      </c>
      <c r="I474" s="179"/>
      <c r="J474" s="180">
        <f>ROUND(I474*H474,2)</f>
        <v>0</v>
      </c>
      <c r="K474" s="176" t="s">
        <v>136</v>
      </c>
      <c r="L474" s="41"/>
      <c r="M474" s="181" t="s">
        <v>5</v>
      </c>
      <c r="N474" s="182" t="s">
        <v>47</v>
      </c>
      <c r="O474" s="42"/>
      <c r="P474" s="183">
        <f>O474*H474</f>
        <v>0</v>
      </c>
      <c r="Q474" s="183">
        <v>0</v>
      </c>
      <c r="R474" s="183">
        <f>Q474*H474</f>
        <v>0</v>
      </c>
      <c r="S474" s="183">
        <v>0</v>
      </c>
      <c r="T474" s="184">
        <f>S474*H474</f>
        <v>0</v>
      </c>
      <c r="AR474" s="24" t="s">
        <v>137</v>
      </c>
      <c r="AT474" s="24" t="s">
        <v>132</v>
      </c>
      <c r="AU474" s="24" t="s">
        <v>86</v>
      </c>
      <c r="AY474" s="24" t="s">
        <v>130</v>
      </c>
      <c r="BE474" s="185">
        <f>IF(N474="základní",J474,0)</f>
        <v>0</v>
      </c>
      <c r="BF474" s="185">
        <f>IF(N474="snížená",J474,0)</f>
        <v>0</v>
      </c>
      <c r="BG474" s="185">
        <f>IF(N474="zákl. přenesená",J474,0)</f>
        <v>0</v>
      </c>
      <c r="BH474" s="185">
        <f>IF(N474="sníž. přenesená",J474,0)</f>
        <v>0</v>
      </c>
      <c r="BI474" s="185">
        <f>IF(N474="nulová",J474,0)</f>
        <v>0</v>
      </c>
      <c r="BJ474" s="24" t="s">
        <v>24</v>
      </c>
      <c r="BK474" s="185">
        <f>ROUND(I474*H474,2)</f>
        <v>0</v>
      </c>
      <c r="BL474" s="24" t="s">
        <v>137</v>
      </c>
      <c r="BM474" s="24" t="s">
        <v>561</v>
      </c>
    </row>
    <row r="475" spans="2:65" s="1" customFormat="1" ht="27">
      <c r="B475" s="41"/>
      <c r="D475" s="186" t="s">
        <v>139</v>
      </c>
      <c r="F475" s="187" t="s">
        <v>562</v>
      </c>
      <c r="I475" s="188"/>
      <c r="L475" s="41"/>
      <c r="M475" s="189"/>
      <c r="N475" s="42"/>
      <c r="O475" s="42"/>
      <c r="P475" s="42"/>
      <c r="Q475" s="42"/>
      <c r="R475" s="42"/>
      <c r="S475" s="42"/>
      <c r="T475" s="70"/>
      <c r="AT475" s="24" t="s">
        <v>139</v>
      </c>
      <c r="AU475" s="24" t="s">
        <v>86</v>
      </c>
    </row>
    <row r="476" spans="2:65" s="1" customFormat="1" ht="40.5">
      <c r="B476" s="41"/>
      <c r="D476" s="186" t="s">
        <v>141</v>
      </c>
      <c r="F476" s="190" t="s">
        <v>534</v>
      </c>
      <c r="I476" s="188"/>
      <c r="L476" s="41"/>
      <c r="M476" s="189"/>
      <c r="N476" s="42"/>
      <c r="O476" s="42"/>
      <c r="P476" s="42"/>
      <c r="Q476" s="42"/>
      <c r="R476" s="42"/>
      <c r="S476" s="42"/>
      <c r="T476" s="70"/>
      <c r="AT476" s="24" t="s">
        <v>141</v>
      </c>
      <c r="AU476" s="24" t="s">
        <v>86</v>
      </c>
    </row>
    <row r="477" spans="2:65" s="1" customFormat="1" ht="16.5" customHeight="1">
      <c r="B477" s="173"/>
      <c r="C477" s="222" t="s">
        <v>563</v>
      </c>
      <c r="D477" s="222" t="s">
        <v>340</v>
      </c>
      <c r="E477" s="223" t="s">
        <v>564</v>
      </c>
      <c r="F477" s="224" t="s">
        <v>565</v>
      </c>
      <c r="G477" s="225" t="s">
        <v>538</v>
      </c>
      <c r="H477" s="226">
        <v>3</v>
      </c>
      <c r="I477" s="227"/>
      <c r="J477" s="228">
        <f>ROUND(I477*H477,2)</f>
        <v>0</v>
      </c>
      <c r="K477" s="224" t="s">
        <v>5</v>
      </c>
      <c r="L477" s="229"/>
      <c r="M477" s="230" t="s">
        <v>5</v>
      </c>
      <c r="N477" s="231" t="s">
        <v>47</v>
      </c>
      <c r="O477" s="42"/>
      <c r="P477" s="183">
        <f>O477*H477</f>
        <v>0</v>
      </c>
      <c r="Q477" s="183">
        <v>2.0599999999999999E-4</v>
      </c>
      <c r="R477" s="183">
        <f>Q477*H477</f>
        <v>6.1799999999999995E-4</v>
      </c>
      <c r="S477" s="183">
        <v>0</v>
      </c>
      <c r="T477" s="184">
        <f>S477*H477</f>
        <v>0</v>
      </c>
      <c r="AR477" s="24" t="s">
        <v>211</v>
      </c>
      <c r="AT477" s="24" t="s">
        <v>340</v>
      </c>
      <c r="AU477" s="24" t="s">
        <v>86</v>
      </c>
      <c r="AY477" s="24" t="s">
        <v>130</v>
      </c>
      <c r="BE477" s="185">
        <f>IF(N477="základní",J477,0)</f>
        <v>0</v>
      </c>
      <c r="BF477" s="185">
        <f>IF(N477="snížená",J477,0)</f>
        <v>0</v>
      </c>
      <c r="BG477" s="185">
        <f>IF(N477="zákl. přenesená",J477,0)</f>
        <v>0</v>
      </c>
      <c r="BH477" s="185">
        <f>IF(N477="sníž. přenesená",J477,0)</f>
        <v>0</v>
      </c>
      <c r="BI477" s="185">
        <f>IF(N477="nulová",J477,0)</f>
        <v>0</v>
      </c>
      <c r="BJ477" s="24" t="s">
        <v>24</v>
      </c>
      <c r="BK477" s="185">
        <f>ROUND(I477*H477,2)</f>
        <v>0</v>
      </c>
      <c r="BL477" s="24" t="s">
        <v>137</v>
      </c>
      <c r="BM477" s="24" t="s">
        <v>566</v>
      </c>
    </row>
    <row r="478" spans="2:65" s="12" customFormat="1" ht="13.5">
      <c r="B478" s="198"/>
      <c r="D478" s="186" t="s">
        <v>143</v>
      </c>
      <c r="E478" s="199" t="s">
        <v>5</v>
      </c>
      <c r="F478" s="200" t="s">
        <v>505</v>
      </c>
      <c r="H478" s="201">
        <v>3</v>
      </c>
      <c r="I478" s="202"/>
      <c r="L478" s="198"/>
      <c r="M478" s="203"/>
      <c r="N478" s="204"/>
      <c r="O478" s="204"/>
      <c r="P478" s="204"/>
      <c r="Q478" s="204"/>
      <c r="R478" s="204"/>
      <c r="S478" s="204"/>
      <c r="T478" s="205"/>
      <c r="AT478" s="199" t="s">
        <v>143</v>
      </c>
      <c r="AU478" s="199" t="s">
        <v>86</v>
      </c>
      <c r="AV478" s="12" t="s">
        <v>86</v>
      </c>
      <c r="AW478" s="12" t="s">
        <v>39</v>
      </c>
      <c r="AX478" s="12" t="s">
        <v>24</v>
      </c>
      <c r="AY478" s="199" t="s">
        <v>130</v>
      </c>
    </row>
    <row r="479" spans="2:65" s="1" customFormat="1" ht="16.5" customHeight="1">
      <c r="B479" s="173"/>
      <c r="C479" s="174" t="s">
        <v>567</v>
      </c>
      <c r="D479" s="174" t="s">
        <v>132</v>
      </c>
      <c r="E479" s="175" t="s">
        <v>568</v>
      </c>
      <c r="F479" s="176" t="s">
        <v>569</v>
      </c>
      <c r="G479" s="177" t="s">
        <v>465</v>
      </c>
      <c r="H479" s="178">
        <v>3</v>
      </c>
      <c r="I479" s="179"/>
      <c r="J479" s="180">
        <f>ROUND(I479*H479,2)</f>
        <v>0</v>
      </c>
      <c r="K479" s="176" t="s">
        <v>136</v>
      </c>
      <c r="L479" s="41"/>
      <c r="M479" s="181" t="s">
        <v>5</v>
      </c>
      <c r="N479" s="182" t="s">
        <v>47</v>
      </c>
      <c r="O479" s="42"/>
      <c r="P479" s="183">
        <f>O479*H479</f>
        <v>0</v>
      </c>
      <c r="Q479" s="183">
        <v>2.0000000000000002E-5</v>
      </c>
      <c r="R479" s="183">
        <f>Q479*H479</f>
        <v>6.0000000000000008E-5</v>
      </c>
      <c r="S479" s="183">
        <v>0</v>
      </c>
      <c r="T479" s="184">
        <f>S479*H479</f>
        <v>0</v>
      </c>
      <c r="AR479" s="24" t="s">
        <v>137</v>
      </c>
      <c r="AT479" s="24" t="s">
        <v>132</v>
      </c>
      <c r="AU479" s="24" t="s">
        <v>86</v>
      </c>
      <c r="AY479" s="24" t="s">
        <v>130</v>
      </c>
      <c r="BE479" s="185">
        <f>IF(N479="základní",J479,0)</f>
        <v>0</v>
      </c>
      <c r="BF479" s="185">
        <f>IF(N479="snížená",J479,0)</f>
        <v>0</v>
      </c>
      <c r="BG479" s="185">
        <f>IF(N479="zákl. přenesená",J479,0)</f>
        <v>0</v>
      </c>
      <c r="BH479" s="185">
        <f>IF(N479="sníž. přenesená",J479,0)</f>
        <v>0</v>
      </c>
      <c r="BI479" s="185">
        <f>IF(N479="nulová",J479,0)</f>
        <v>0</v>
      </c>
      <c r="BJ479" s="24" t="s">
        <v>24</v>
      </c>
      <c r="BK479" s="185">
        <f>ROUND(I479*H479,2)</f>
        <v>0</v>
      </c>
      <c r="BL479" s="24" t="s">
        <v>137</v>
      </c>
      <c r="BM479" s="24" t="s">
        <v>570</v>
      </c>
    </row>
    <row r="480" spans="2:65" s="1" customFormat="1" ht="13.5">
      <c r="B480" s="41"/>
      <c r="D480" s="186" t="s">
        <v>139</v>
      </c>
      <c r="F480" s="187" t="s">
        <v>571</v>
      </c>
      <c r="I480" s="188"/>
      <c r="L480" s="41"/>
      <c r="M480" s="189"/>
      <c r="N480" s="42"/>
      <c r="O480" s="42"/>
      <c r="P480" s="42"/>
      <c r="Q480" s="42"/>
      <c r="R480" s="42"/>
      <c r="S480" s="42"/>
      <c r="T480" s="70"/>
      <c r="AT480" s="24" t="s">
        <v>139</v>
      </c>
      <c r="AU480" s="24" t="s">
        <v>86</v>
      </c>
    </row>
    <row r="481" spans="2:65" s="1" customFormat="1" ht="256.5">
      <c r="B481" s="41"/>
      <c r="D481" s="186" t="s">
        <v>141</v>
      </c>
      <c r="F481" s="190" t="s">
        <v>572</v>
      </c>
      <c r="I481" s="188"/>
      <c r="L481" s="41"/>
      <c r="M481" s="189"/>
      <c r="N481" s="42"/>
      <c r="O481" s="42"/>
      <c r="P481" s="42"/>
      <c r="Q481" s="42"/>
      <c r="R481" s="42"/>
      <c r="S481" s="42"/>
      <c r="T481" s="70"/>
      <c r="AT481" s="24" t="s">
        <v>141</v>
      </c>
      <c r="AU481" s="24" t="s">
        <v>86</v>
      </c>
    </row>
    <row r="482" spans="2:65" s="1" customFormat="1" ht="16.5" customHeight="1">
      <c r="B482" s="173"/>
      <c r="C482" s="222" t="s">
        <v>573</v>
      </c>
      <c r="D482" s="222" t="s">
        <v>340</v>
      </c>
      <c r="E482" s="223" t="s">
        <v>574</v>
      </c>
      <c r="F482" s="224" t="s">
        <v>575</v>
      </c>
      <c r="G482" s="225" t="s">
        <v>490</v>
      </c>
      <c r="H482" s="226">
        <v>3</v>
      </c>
      <c r="I482" s="227"/>
      <c r="J482" s="228">
        <f>ROUND(I482*H482,2)</f>
        <v>0</v>
      </c>
      <c r="K482" s="224" t="s">
        <v>5</v>
      </c>
      <c r="L482" s="229"/>
      <c r="M482" s="230" t="s">
        <v>5</v>
      </c>
      <c r="N482" s="231" t="s">
        <v>47</v>
      </c>
      <c r="O482" s="42"/>
      <c r="P482" s="183">
        <f>O482*H482</f>
        <v>0</v>
      </c>
      <c r="Q482" s="183">
        <v>2.8500000000000001E-3</v>
      </c>
      <c r="R482" s="183">
        <f>Q482*H482</f>
        <v>8.5500000000000003E-3</v>
      </c>
      <c r="S482" s="183">
        <v>0</v>
      </c>
      <c r="T482" s="184">
        <f>S482*H482</f>
        <v>0</v>
      </c>
      <c r="AR482" s="24" t="s">
        <v>211</v>
      </c>
      <c r="AT482" s="24" t="s">
        <v>340</v>
      </c>
      <c r="AU482" s="24" t="s">
        <v>86</v>
      </c>
      <c r="AY482" s="24" t="s">
        <v>130</v>
      </c>
      <c r="BE482" s="185">
        <f>IF(N482="základní",J482,0)</f>
        <v>0</v>
      </c>
      <c r="BF482" s="185">
        <f>IF(N482="snížená",J482,0)</f>
        <v>0</v>
      </c>
      <c r="BG482" s="185">
        <f>IF(N482="zákl. přenesená",J482,0)</f>
        <v>0</v>
      </c>
      <c r="BH482" s="185">
        <f>IF(N482="sníž. přenesená",J482,0)</f>
        <v>0</v>
      </c>
      <c r="BI482" s="185">
        <f>IF(N482="nulová",J482,0)</f>
        <v>0</v>
      </c>
      <c r="BJ482" s="24" t="s">
        <v>24</v>
      </c>
      <c r="BK482" s="185">
        <f>ROUND(I482*H482,2)</f>
        <v>0</v>
      </c>
      <c r="BL482" s="24" t="s">
        <v>137</v>
      </c>
      <c r="BM482" s="24" t="s">
        <v>576</v>
      </c>
    </row>
    <row r="483" spans="2:65" s="1" customFormat="1" ht="13.5">
      <c r="B483" s="41"/>
      <c r="D483" s="186" t="s">
        <v>139</v>
      </c>
      <c r="F483" s="187" t="s">
        <v>575</v>
      </c>
      <c r="I483" s="188"/>
      <c r="L483" s="41"/>
      <c r="M483" s="189"/>
      <c r="N483" s="42"/>
      <c r="O483" s="42"/>
      <c r="P483" s="42"/>
      <c r="Q483" s="42"/>
      <c r="R483" s="42"/>
      <c r="S483" s="42"/>
      <c r="T483" s="70"/>
      <c r="AT483" s="24" t="s">
        <v>139</v>
      </c>
      <c r="AU483" s="24" t="s">
        <v>86</v>
      </c>
    </row>
    <row r="484" spans="2:65" s="12" customFormat="1" ht="13.5">
      <c r="B484" s="198"/>
      <c r="D484" s="186" t="s">
        <v>143</v>
      </c>
      <c r="E484" s="199" t="s">
        <v>5</v>
      </c>
      <c r="F484" s="200" t="s">
        <v>505</v>
      </c>
      <c r="H484" s="201">
        <v>3</v>
      </c>
      <c r="I484" s="202"/>
      <c r="L484" s="198"/>
      <c r="M484" s="203"/>
      <c r="N484" s="204"/>
      <c r="O484" s="204"/>
      <c r="P484" s="204"/>
      <c r="Q484" s="204"/>
      <c r="R484" s="204"/>
      <c r="S484" s="204"/>
      <c r="T484" s="205"/>
      <c r="AT484" s="199" t="s">
        <v>143</v>
      </c>
      <c r="AU484" s="199" t="s">
        <v>86</v>
      </c>
      <c r="AV484" s="12" t="s">
        <v>86</v>
      </c>
      <c r="AW484" s="12" t="s">
        <v>39</v>
      </c>
      <c r="AX484" s="12" t="s">
        <v>24</v>
      </c>
      <c r="AY484" s="199" t="s">
        <v>130</v>
      </c>
    </row>
    <row r="485" spans="2:65" s="1" customFormat="1" ht="16.5" customHeight="1">
      <c r="B485" s="173"/>
      <c r="C485" s="222" t="s">
        <v>577</v>
      </c>
      <c r="D485" s="222" t="s">
        <v>340</v>
      </c>
      <c r="E485" s="223" t="s">
        <v>578</v>
      </c>
      <c r="F485" s="224" t="s">
        <v>579</v>
      </c>
      <c r="G485" s="225" t="s">
        <v>490</v>
      </c>
      <c r="H485" s="226">
        <v>3</v>
      </c>
      <c r="I485" s="227"/>
      <c r="J485" s="228">
        <f>ROUND(I485*H485,2)</f>
        <v>0</v>
      </c>
      <c r="K485" s="224" t="s">
        <v>5</v>
      </c>
      <c r="L485" s="229"/>
      <c r="M485" s="230" t="s">
        <v>5</v>
      </c>
      <c r="N485" s="231" t="s">
        <v>47</v>
      </c>
      <c r="O485" s="42"/>
      <c r="P485" s="183">
        <f>O485*H485</f>
        <v>0</v>
      </c>
      <c r="Q485" s="183">
        <v>3.16E-3</v>
      </c>
      <c r="R485" s="183">
        <f>Q485*H485</f>
        <v>9.4800000000000006E-3</v>
      </c>
      <c r="S485" s="183">
        <v>0</v>
      </c>
      <c r="T485" s="184">
        <f>S485*H485</f>
        <v>0</v>
      </c>
      <c r="AR485" s="24" t="s">
        <v>211</v>
      </c>
      <c r="AT485" s="24" t="s">
        <v>340</v>
      </c>
      <c r="AU485" s="24" t="s">
        <v>86</v>
      </c>
      <c r="AY485" s="24" t="s">
        <v>130</v>
      </c>
      <c r="BE485" s="185">
        <f>IF(N485="základní",J485,0)</f>
        <v>0</v>
      </c>
      <c r="BF485" s="185">
        <f>IF(N485="snížená",J485,0)</f>
        <v>0</v>
      </c>
      <c r="BG485" s="185">
        <f>IF(N485="zákl. přenesená",J485,0)</f>
        <v>0</v>
      </c>
      <c r="BH485" s="185">
        <f>IF(N485="sníž. přenesená",J485,0)</f>
        <v>0</v>
      </c>
      <c r="BI485" s="185">
        <f>IF(N485="nulová",J485,0)</f>
        <v>0</v>
      </c>
      <c r="BJ485" s="24" t="s">
        <v>24</v>
      </c>
      <c r="BK485" s="185">
        <f>ROUND(I485*H485,2)</f>
        <v>0</v>
      </c>
      <c r="BL485" s="24" t="s">
        <v>137</v>
      </c>
      <c r="BM485" s="24" t="s">
        <v>580</v>
      </c>
    </row>
    <row r="486" spans="2:65" s="1" customFormat="1" ht="13.5">
      <c r="B486" s="41"/>
      <c r="D486" s="186" t="s">
        <v>139</v>
      </c>
      <c r="F486" s="187" t="s">
        <v>579</v>
      </c>
      <c r="I486" s="188"/>
      <c r="L486" s="41"/>
      <c r="M486" s="189"/>
      <c r="N486" s="42"/>
      <c r="O486" s="42"/>
      <c r="P486" s="42"/>
      <c r="Q486" s="42"/>
      <c r="R486" s="42"/>
      <c r="S486" s="42"/>
      <c r="T486" s="70"/>
      <c r="AT486" s="24" t="s">
        <v>139</v>
      </c>
      <c r="AU486" s="24" t="s">
        <v>86</v>
      </c>
    </row>
    <row r="487" spans="2:65" s="12" customFormat="1" ht="13.5">
      <c r="B487" s="198"/>
      <c r="D487" s="186" t="s">
        <v>143</v>
      </c>
      <c r="E487" s="199" t="s">
        <v>5</v>
      </c>
      <c r="F487" s="200" t="s">
        <v>505</v>
      </c>
      <c r="H487" s="201">
        <v>3</v>
      </c>
      <c r="I487" s="202"/>
      <c r="L487" s="198"/>
      <c r="M487" s="203"/>
      <c r="N487" s="204"/>
      <c r="O487" s="204"/>
      <c r="P487" s="204"/>
      <c r="Q487" s="204"/>
      <c r="R487" s="204"/>
      <c r="S487" s="204"/>
      <c r="T487" s="205"/>
      <c r="AT487" s="199" t="s">
        <v>143</v>
      </c>
      <c r="AU487" s="199" t="s">
        <v>86</v>
      </c>
      <c r="AV487" s="12" t="s">
        <v>86</v>
      </c>
      <c r="AW487" s="12" t="s">
        <v>39</v>
      </c>
      <c r="AX487" s="12" t="s">
        <v>24</v>
      </c>
      <c r="AY487" s="199" t="s">
        <v>130</v>
      </c>
    </row>
    <row r="488" spans="2:65" s="1" customFormat="1" ht="16.5" customHeight="1">
      <c r="B488" s="173"/>
      <c r="C488" s="174" t="s">
        <v>581</v>
      </c>
      <c r="D488" s="174" t="s">
        <v>132</v>
      </c>
      <c r="E488" s="175" t="s">
        <v>582</v>
      </c>
      <c r="F488" s="176" t="s">
        <v>583</v>
      </c>
      <c r="G488" s="177" t="s">
        <v>465</v>
      </c>
      <c r="H488" s="178">
        <v>1</v>
      </c>
      <c r="I488" s="179"/>
      <c r="J488" s="180">
        <f>ROUND(I488*H488,2)</f>
        <v>0</v>
      </c>
      <c r="K488" s="176" t="s">
        <v>136</v>
      </c>
      <c r="L488" s="41"/>
      <c r="M488" s="181" t="s">
        <v>5</v>
      </c>
      <c r="N488" s="182" t="s">
        <v>47</v>
      </c>
      <c r="O488" s="42"/>
      <c r="P488" s="183">
        <f>O488*H488</f>
        <v>0</v>
      </c>
      <c r="Q488" s="183">
        <v>7.2000000000000005E-4</v>
      </c>
      <c r="R488" s="183">
        <f>Q488*H488</f>
        <v>7.2000000000000005E-4</v>
      </c>
      <c r="S488" s="183">
        <v>0</v>
      </c>
      <c r="T488" s="184">
        <f>S488*H488</f>
        <v>0</v>
      </c>
      <c r="AR488" s="24" t="s">
        <v>137</v>
      </c>
      <c r="AT488" s="24" t="s">
        <v>132</v>
      </c>
      <c r="AU488" s="24" t="s">
        <v>86</v>
      </c>
      <c r="AY488" s="24" t="s">
        <v>130</v>
      </c>
      <c r="BE488" s="185">
        <f>IF(N488="základní",J488,0)</f>
        <v>0</v>
      </c>
      <c r="BF488" s="185">
        <f>IF(N488="snížená",J488,0)</f>
        <v>0</v>
      </c>
      <c r="BG488" s="185">
        <f>IF(N488="zákl. přenesená",J488,0)</f>
        <v>0</v>
      </c>
      <c r="BH488" s="185">
        <f>IF(N488="sníž. přenesená",J488,0)</f>
        <v>0</v>
      </c>
      <c r="BI488" s="185">
        <f>IF(N488="nulová",J488,0)</f>
        <v>0</v>
      </c>
      <c r="BJ488" s="24" t="s">
        <v>24</v>
      </c>
      <c r="BK488" s="185">
        <f>ROUND(I488*H488,2)</f>
        <v>0</v>
      </c>
      <c r="BL488" s="24" t="s">
        <v>137</v>
      </c>
      <c r="BM488" s="24" t="s">
        <v>584</v>
      </c>
    </row>
    <row r="489" spans="2:65" s="1" customFormat="1" ht="27">
      <c r="B489" s="41"/>
      <c r="D489" s="186" t="s">
        <v>139</v>
      </c>
      <c r="F489" s="187" t="s">
        <v>585</v>
      </c>
      <c r="I489" s="188"/>
      <c r="L489" s="41"/>
      <c r="M489" s="189"/>
      <c r="N489" s="42"/>
      <c r="O489" s="42"/>
      <c r="P489" s="42"/>
      <c r="Q489" s="42"/>
      <c r="R489" s="42"/>
      <c r="S489" s="42"/>
      <c r="T489" s="70"/>
      <c r="AT489" s="24" t="s">
        <v>139</v>
      </c>
      <c r="AU489" s="24" t="s">
        <v>86</v>
      </c>
    </row>
    <row r="490" spans="2:65" s="1" customFormat="1" ht="256.5">
      <c r="B490" s="41"/>
      <c r="D490" s="186" t="s">
        <v>141</v>
      </c>
      <c r="F490" s="190" t="s">
        <v>586</v>
      </c>
      <c r="I490" s="188"/>
      <c r="L490" s="41"/>
      <c r="M490" s="189"/>
      <c r="N490" s="42"/>
      <c r="O490" s="42"/>
      <c r="P490" s="42"/>
      <c r="Q490" s="42"/>
      <c r="R490" s="42"/>
      <c r="S490" s="42"/>
      <c r="T490" s="70"/>
      <c r="AT490" s="24" t="s">
        <v>141</v>
      </c>
      <c r="AU490" s="24" t="s">
        <v>86</v>
      </c>
    </row>
    <row r="491" spans="2:65" s="1" customFormat="1" ht="16.5" customHeight="1">
      <c r="B491" s="173"/>
      <c r="C491" s="222" t="s">
        <v>587</v>
      </c>
      <c r="D491" s="222" t="s">
        <v>340</v>
      </c>
      <c r="E491" s="223" t="s">
        <v>588</v>
      </c>
      <c r="F491" s="224" t="s">
        <v>589</v>
      </c>
      <c r="G491" s="225" t="s">
        <v>490</v>
      </c>
      <c r="H491" s="226">
        <v>1</v>
      </c>
      <c r="I491" s="227"/>
      <c r="J491" s="228">
        <f>ROUND(I491*H491,2)</f>
        <v>0</v>
      </c>
      <c r="K491" s="224" t="s">
        <v>5</v>
      </c>
      <c r="L491" s="229"/>
      <c r="M491" s="230" t="s">
        <v>5</v>
      </c>
      <c r="N491" s="231" t="s">
        <v>47</v>
      </c>
      <c r="O491" s="42"/>
      <c r="P491" s="183">
        <f>O491*H491</f>
        <v>0</v>
      </c>
      <c r="Q491" s="183">
        <v>0.01</v>
      </c>
      <c r="R491" s="183">
        <f>Q491*H491</f>
        <v>0.01</v>
      </c>
      <c r="S491" s="183">
        <v>0</v>
      </c>
      <c r="T491" s="184">
        <f>S491*H491</f>
        <v>0</v>
      </c>
      <c r="AR491" s="24" t="s">
        <v>211</v>
      </c>
      <c r="AT491" s="24" t="s">
        <v>340</v>
      </c>
      <c r="AU491" s="24" t="s">
        <v>86</v>
      </c>
      <c r="AY491" s="24" t="s">
        <v>130</v>
      </c>
      <c r="BE491" s="185">
        <f>IF(N491="základní",J491,0)</f>
        <v>0</v>
      </c>
      <c r="BF491" s="185">
        <f>IF(N491="snížená",J491,0)</f>
        <v>0</v>
      </c>
      <c r="BG491" s="185">
        <f>IF(N491="zákl. přenesená",J491,0)</f>
        <v>0</v>
      </c>
      <c r="BH491" s="185">
        <f>IF(N491="sníž. přenesená",J491,0)</f>
        <v>0</v>
      </c>
      <c r="BI491" s="185">
        <f>IF(N491="nulová",J491,0)</f>
        <v>0</v>
      </c>
      <c r="BJ491" s="24" t="s">
        <v>24</v>
      </c>
      <c r="BK491" s="185">
        <f>ROUND(I491*H491,2)</f>
        <v>0</v>
      </c>
      <c r="BL491" s="24" t="s">
        <v>137</v>
      </c>
      <c r="BM491" s="24" t="s">
        <v>590</v>
      </c>
    </row>
    <row r="492" spans="2:65" s="1" customFormat="1" ht="13.5">
      <c r="B492" s="41"/>
      <c r="D492" s="186" t="s">
        <v>139</v>
      </c>
      <c r="F492" s="187" t="s">
        <v>589</v>
      </c>
      <c r="I492" s="188"/>
      <c r="L492" s="41"/>
      <c r="M492" s="189"/>
      <c r="N492" s="42"/>
      <c r="O492" s="42"/>
      <c r="P492" s="42"/>
      <c r="Q492" s="42"/>
      <c r="R492" s="42"/>
      <c r="S492" s="42"/>
      <c r="T492" s="70"/>
      <c r="AT492" s="24" t="s">
        <v>139</v>
      </c>
      <c r="AU492" s="24" t="s">
        <v>86</v>
      </c>
    </row>
    <row r="493" spans="2:65" s="12" customFormat="1" ht="13.5">
      <c r="B493" s="198"/>
      <c r="D493" s="186" t="s">
        <v>143</v>
      </c>
      <c r="E493" s="199" t="s">
        <v>5</v>
      </c>
      <c r="F493" s="200" t="s">
        <v>492</v>
      </c>
      <c r="H493" s="201">
        <v>1</v>
      </c>
      <c r="I493" s="202"/>
      <c r="L493" s="198"/>
      <c r="M493" s="203"/>
      <c r="N493" s="204"/>
      <c r="O493" s="204"/>
      <c r="P493" s="204"/>
      <c r="Q493" s="204"/>
      <c r="R493" s="204"/>
      <c r="S493" s="204"/>
      <c r="T493" s="205"/>
      <c r="AT493" s="199" t="s">
        <v>143</v>
      </c>
      <c r="AU493" s="199" t="s">
        <v>86</v>
      </c>
      <c r="AV493" s="12" t="s">
        <v>86</v>
      </c>
      <c r="AW493" s="12" t="s">
        <v>39</v>
      </c>
      <c r="AX493" s="12" t="s">
        <v>24</v>
      </c>
      <c r="AY493" s="199" t="s">
        <v>130</v>
      </c>
    </row>
    <row r="494" spans="2:65" s="1" customFormat="1" ht="16.5" customHeight="1">
      <c r="B494" s="173"/>
      <c r="C494" s="222" t="s">
        <v>591</v>
      </c>
      <c r="D494" s="222" t="s">
        <v>340</v>
      </c>
      <c r="E494" s="223" t="s">
        <v>592</v>
      </c>
      <c r="F494" s="224" t="s">
        <v>593</v>
      </c>
      <c r="G494" s="225" t="s">
        <v>490</v>
      </c>
      <c r="H494" s="226">
        <v>1</v>
      </c>
      <c r="I494" s="227"/>
      <c r="J494" s="228">
        <f>ROUND(I494*H494,2)</f>
        <v>0</v>
      </c>
      <c r="K494" s="224" t="s">
        <v>5</v>
      </c>
      <c r="L494" s="229"/>
      <c r="M494" s="230" t="s">
        <v>5</v>
      </c>
      <c r="N494" s="231" t="s">
        <v>47</v>
      </c>
      <c r="O494" s="42"/>
      <c r="P494" s="183">
        <f>O494*H494</f>
        <v>0</v>
      </c>
      <c r="Q494" s="183">
        <v>7.3000000000000001E-3</v>
      </c>
      <c r="R494" s="183">
        <f>Q494*H494</f>
        <v>7.3000000000000001E-3</v>
      </c>
      <c r="S494" s="183">
        <v>0</v>
      </c>
      <c r="T494" s="184">
        <f>S494*H494</f>
        <v>0</v>
      </c>
      <c r="AR494" s="24" t="s">
        <v>211</v>
      </c>
      <c r="AT494" s="24" t="s">
        <v>340</v>
      </c>
      <c r="AU494" s="24" t="s">
        <v>86</v>
      </c>
      <c r="AY494" s="24" t="s">
        <v>130</v>
      </c>
      <c r="BE494" s="185">
        <f>IF(N494="základní",J494,0)</f>
        <v>0</v>
      </c>
      <c r="BF494" s="185">
        <f>IF(N494="snížená",J494,0)</f>
        <v>0</v>
      </c>
      <c r="BG494" s="185">
        <f>IF(N494="zákl. přenesená",J494,0)</f>
        <v>0</v>
      </c>
      <c r="BH494" s="185">
        <f>IF(N494="sníž. přenesená",J494,0)</f>
        <v>0</v>
      </c>
      <c r="BI494" s="185">
        <f>IF(N494="nulová",J494,0)</f>
        <v>0</v>
      </c>
      <c r="BJ494" s="24" t="s">
        <v>24</v>
      </c>
      <c r="BK494" s="185">
        <f>ROUND(I494*H494,2)</f>
        <v>0</v>
      </c>
      <c r="BL494" s="24" t="s">
        <v>137</v>
      </c>
      <c r="BM494" s="24" t="s">
        <v>594</v>
      </c>
    </row>
    <row r="495" spans="2:65" s="1" customFormat="1" ht="13.5">
      <c r="B495" s="41"/>
      <c r="D495" s="186" t="s">
        <v>139</v>
      </c>
      <c r="F495" s="187" t="s">
        <v>595</v>
      </c>
      <c r="I495" s="188"/>
      <c r="L495" s="41"/>
      <c r="M495" s="189"/>
      <c r="N495" s="42"/>
      <c r="O495" s="42"/>
      <c r="P495" s="42"/>
      <c r="Q495" s="42"/>
      <c r="R495" s="42"/>
      <c r="S495" s="42"/>
      <c r="T495" s="70"/>
      <c r="AT495" s="24" t="s">
        <v>139</v>
      </c>
      <c r="AU495" s="24" t="s">
        <v>86</v>
      </c>
    </row>
    <row r="496" spans="2:65" s="12" customFormat="1" ht="13.5">
      <c r="B496" s="198"/>
      <c r="D496" s="186" t="s">
        <v>143</v>
      </c>
      <c r="E496" s="199" t="s">
        <v>5</v>
      </c>
      <c r="F496" s="200" t="s">
        <v>492</v>
      </c>
      <c r="H496" s="201">
        <v>1</v>
      </c>
      <c r="I496" s="202"/>
      <c r="L496" s="198"/>
      <c r="M496" s="203"/>
      <c r="N496" s="204"/>
      <c r="O496" s="204"/>
      <c r="P496" s="204"/>
      <c r="Q496" s="204"/>
      <c r="R496" s="204"/>
      <c r="S496" s="204"/>
      <c r="T496" s="205"/>
      <c r="AT496" s="199" t="s">
        <v>143</v>
      </c>
      <c r="AU496" s="199" t="s">
        <v>86</v>
      </c>
      <c r="AV496" s="12" t="s">
        <v>86</v>
      </c>
      <c r="AW496" s="12" t="s">
        <v>39</v>
      </c>
      <c r="AX496" s="12" t="s">
        <v>24</v>
      </c>
      <c r="AY496" s="199" t="s">
        <v>130</v>
      </c>
    </row>
    <row r="497" spans="2:65" s="1" customFormat="1" ht="16.5" customHeight="1">
      <c r="B497" s="173"/>
      <c r="C497" s="174" t="s">
        <v>596</v>
      </c>
      <c r="D497" s="174" t="s">
        <v>132</v>
      </c>
      <c r="E497" s="175" t="s">
        <v>597</v>
      </c>
      <c r="F497" s="176" t="s">
        <v>598</v>
      </c>
      <c r="G497" s="177" t="s">
        <v>465</v>
      </c>
      <c r="H497" s="178">
        <v>3</v>
      </c>
      <c r="I497" s="179"/>
      <c r="J497" s="180">
        <f>ROUND(I497*H497,2)</f>
        <v>0</v>
      </c>
      <c r="K497" s="176" t="s">
        <v>136</v>
      </c>
      <c r="L497" s="41"/>
      <c r="M497" s="181" t="s">
        <v>5</v>
      </c>
      <c r="N497" s="182" t="s">
        <v>47</v>
      </c>
      <c r="O497" s="42"/>
      <c r="P497" s="183">
        <f>O497*H497</f>
        <v>0</v>
      </c>
      <c r="Q497" s="183">
        <v>3.4000000000000002E-4</v>
      </c>
      <c r="R497" s="183">
        <f>Q497*H497</f>
        <v>1.0200000000000001E-3</v>
      </c>
      <c r="S497" s="183">
        <v>0</v>
      </c>
      <c r="T497" s="184">
        <f>S497*H497</f>
        <v>0</v>
      </c>
      <c r="AR497" s="24" t="s">
        <v>137</v>
      </c>
      <c r="AT497" s="24" t="s">
        <v>132</v>
      </c>
      <c r="AU497" s="24" t="s">
        <v>86</v>
      </c>
      <c r="AY497" s="24" t="s">
        <v>130</v>
      </c>
      <c r="BE497" s="185">
        <f>IF(N497="základní",J497,0)</f>
        <v>0</v>
      </c>
      <c r="BF497" s="185">
        <f>IF(N497="snížená",J497,0)</f>
        <v>0</v>
      </c>
      <c r="BG497" s="185">
        <f>IF(N497="zákl. přenesená",J497,0)</f>
        <v>0</v>
      </c>
      <c r="BH497" s="185">
        <f>IF(N497="sníž. přenesená",J497,0)</f>
        <v>0</v>
      </c>
      <c r="BI497" s="185">
        <f>IF(N497="nulová",J497,0)</f>
        <v>0</v>
      </c>
      <c r="BJ497" s="24" t="s">
        <v>24</v>
      </c>
      <c r="BK497" s="185">
        <f>ROUND(I497*H497,2)</f>
        <v>0</v>
      </c>
      <c r="BL497" s="24" t="s">
        <v>137</v>
      </c>
      <c r="BM497" s="24" t="s">
        <v>599</v>
      </c>
    </row>
    <row r="498" spans="2:65" s="1" customFormat="1" ht="13.5">
      <c r="B498" s="41"/>
      <c r="D498" s="186" t="s">
        <v>139</v>
      </c>
      <c r="F498" s="187" t="s">
        <v>600</v>
      </c>
      <c r="I498" s="188"/>
      <c r="L498" s="41"/>
      <c r="M498" s="189"/>
      <c r="N498" s="42"/>
      <c r="O498" s="42"/>
      <c r="P498" s="42"/>
      <c r="Q498" s="42"/>
      <c r="R498" s="42"/>
      <c r="S498" s="42"/>
      <c r="T498" s="70"/>
      <c r="AT498" s="24" t="s">
        <v>139</v>
      </c>
      <c r="AU498" s="24" t="s">
        <v>86</v>
      </c>
    </row>
    <row r="499" spans="2:65" s="1" customFormat="1" ht="256.5">
      <c r="B499" s="41"/>
      <c r="D499" s="186" t="s">
        <v>141</v>
      </c>
      <c r="F499" s="190" t="s">
        <v>586</v>
      </c>
      <c r="I499" s="188"/>
      <c r="L499" s="41"/>
      <c r="M499" s="189"/>
      <c r="N499" s="42"/>
      <c r="O499" s="42"/>
      <c r="P499" s="42"/>
      <c r="Q499" s="42"/>
      <c r="R499" s="42"/>
      <c r="S499" s="42"/>
      <c r="T499" s="70"/>
      <c r="AT499" s="24" t="s">
        <v>141</v>
      </c>
      <c r="AU499" s="24" t="s">
        <v>86</v>
      </c>
    </row>
    <row r="500" spans="2:65" s="1" customFormat="1" ht="16.5" customHeight="1">
      <c r="B500" s="173"/>
      <c r="C500" s="222" t="s">
        <v>601</v>
      </c>
      <c r="D500" s="222" t="s">
        <v>340</v>
      </c>
      <c r="E500" s="223" t="s">
        <v>602</v>
      </c>
      <c r="F500" s="224" t="s">
        <v>603</v>
      </c>
      <c r="G500" s="225" t="s">
        <v>490</v>
      </c>
      <c r="H500" s="226">
        <v>3</v>
      </c>
      <c r="I500" s="227"/>
      <c r="J500" s="228">
        <f>ROUND(I500*H500,2)</f>
        <v>0</v>
      </c>
      <c r="K500" s="224" t="s">
        <v>5</v>
      </c>
      <c r="L500" s="229"/>
      <c r="M500" s="230" t="s">
        <v>5</v>
      </c>
      <c r="N500" s="231" t="s">
        <v>47</v>
      </c>
      <c r="O500" s="42"/>
      <c r="P500" s="183">
        <f>O500*H500</f>
        <v>0</v>
      </c>
      <c r="Q500" s="183">
        <v>1.2E-2</v>
      </c>
      <c r="R500" s="183">
        <f>Q500*H500</f>
        <v>3.6000000000000004E-2</v>
      </c>
      <c r="S500" s="183">
        <v>0</v>
      </c>
      <c r="T500" s="184">
        <f>S500*H500</f>
        <v>0</v>
      </c>
      <c r="AR500" s="24" t="s">
        <v>211</v>
      </c>
      <c r="AT500" s="24" t="s">
        <v>340</v>
      </c>
      <c r="AU500" s="24" t="s">
        <v>86</v>
      </c>
      <c r="AY500" s="24" t="s">
        <v>130</v>
      </c>
      <c r="BE500" s="185">
        <f>IF(N500="základní",J500,0)</f>
        <v>0</v>
      </c>
      <c r="BF500" s="185">
        <f>IF(N500="snížená",J500,0)</f>
        <v>0</v>
      </c>
      <c r="BG500" s="185">
        <f>IF(N500="zákl. přenesená",J500,0)</f>
        <v>0</v>
      </c>
      <c r="BH500" s="185">
        <f>IF(N500="sníž. přenesená",J500,0)</f>
        <v>0</v>
      </c>
      <c r="BI500" s="185">
        <f>IF(N500="nulová",J500,0)</f>
        <v>0</v>
      </c>
      <c r="BJ500" s="24" t="s">
        <v>24</v>
      </c>
      <c r="BK500" s="185">
        <f>ROUND(I500*H500,2)</f>
        <v>0</v>
      </c>
      <c r="BL500" s="24" t="s">
        <v>137</v>
      </c>
      <c r="BM500" s="24" t="s">
        <v>604</v>
      </c>
    </row>
    <row r="501" spans="2:65" s="1" customFormat="1" ht="13.5">
      <c r="B501" s="41"/>
      <c r="D501" s="186" t="s">
        <v>139</v>
      </c>
      <c r="F501" s="187" t="s">
        <v>603</v>
      </c>
      <c r="I501" s="188"/>
      <c r="L501" s="41"/>
      <c r="M501" s="189"/>
      <c r="N501" s="42"/>
      <c r="O501" s="42"/>
      <c r="P501" s="42"/>
      <c r="Q501" s="42"/>
      <c r="R501" s="42"/>
      <c r="S501" s="42"/>
      <c r="T501" s="70"/>
      <c r="AT501" s="24" t="s">
        <v>139</v>
      </c>
      <c r="AU501" s="24" t="s">
        <v>86</v>
      </c>
    </row>
    <row r="502" spans="2:65" s="12" customFormat="1" ht="13.5">
      <c r="B502" s="198"/>
      <c r="D502" s="186" t="s">
        <v>143</v>
      </c>
      <c r="E502" s="199" t="s">
        <v>5</v>
      </c>
      <c r="F502" s="200" t="s">
        <v>505</v>
      </c>
      <c r="H502" s="201">
        <v>3</v>
      </c>
      <c r="I502" s="202"/>
      <c r="L502" s="198"/>
      <c r="M502" s="203"/>
      <c r="N502" s="204"/>
      <c r="O502" s="204"/>
      <c r="P502" s="204"/>
      <c r="Q502" s="204"/>
      <c r="R502" s="204"/>
      <c r="S502" s="204"/>
      <c r="T502" s="205"/>
      <c r="AT502" s="199" t="s">
        <v>143</v>
      </c>
      <c r="AU502" s="199" t="s">
        <v>86</v>
      </c>
      <c r="AV502" s="12" t="s">
        <v>86</v>
      </c>
      <c r="AW502" s="12" t="s">
        <v>39</v>
      </c>
      <c r="AX502" s="12" t="s">
        <v>24</v>
      </c>
      <c r="AY502" s="199" t="s">
        <v>130</v>
      </c>
    </row>
    <row r="503" spans="2:65" s="1" customFormat="1" ht="16.5" customHeight="1">
      <c r="B503" s="173"/>
      <c r="C503" s="174" t="s">
        <v>605</v>
      </c>
      <c r="D503" s="174" t="s">
        <v>132</v>
      </c>
      <c r="E503" s="175" t="s">
        <v>606</v>
      </c>
      <c r="F503" s="176" t="s">
        <v>607</v>
      </c>
      <c r="G503" s="177" t="s">
        <v>465</v>
      </c>
      <c r="H503" s="178">
        <v>4</v>
      </c>
      <c r="I503" s="179"/>
      <c r="J503" s="180">
        <f>ROUND(I503*H503,2)</f>
        <v>0</v>
      </c>
      <c r="K503" s="176" t="s">
        <v>136</v>
      </c>
      <c r="L503" s="41"/>
      <c r="M503" s="181" t="s">
        <v>5</v>
      </c>
      <c r="N503" s="182" t="s">
        <v>47</v>
      </c>
      <c r="O503" s="42"/>
      <c r="P503" s="183">
        <f>O503*H503</f>
        <v>0</v>
      </c>
      <c r="Q503" s="183">
        <v>0.12303</v>
      </c>
      <c r="R503" s="183">
        <f>Q503*H503</f>
        <v>0.49212</v>
      </c>
      <c r="S503" s="183">
        <v>0</v>
      </c>
      <c r="T503" s="184">
        <f>S503*H503</f>
        <v>0</v>
      </c>
      <c r="AR503" s="24" t="s">
        <v>137</v>
      </c>
      <c r="AT503" s="24" t="s">
        <v>132</v>
      </c>
      <c r="AU503" s="24" t="s">
        <v>86</v>
      </c>
      <c r="AY503" s="24" t="s">
        <v>130</v>
      </c>
      <c r="BE503" s="185">
        <f>IF(N503="základní",J503,0)</f>
        <v>0</v>
      </c>
      <c r="BF503" s="185">
        <f>IF(N503="snížená",J503,0)</f>
        <v>0</v>
      </c>
      <c r="BG503" s="185">
        <f>IF(N503="zákl. přenesená",J503,0)</f>
        <v>0</v>
      </c>
      <c r="BH503" s="185">
        <f>IF(N503="sníž. přenesená",J503,0)</f>
        <v>0</v>
      </c>
      <c r="BI503" s="185">
        <f>IF(N503="nulová",J503,0)</f>
        <v>0</v>
      </c>
      <c r="BJ503" s="24" t="s">
        <v>24</v>
      </c>
      <c r="BK503" s="185">
        <f>ROUND(I503*H503,2)</f>
        <v>0</v>
      </c>
      <c r="BL503" s="24" t="s">
        <v>137</v>
      </c>
      <c r="BM503" s="24" t="s">
        <v>608</v>
      </c>
    </row>
    <row r="504" spans="2:65" s="1" customFormat="1" ht="13.5">
      <c r="B504" s="41"/>
      <c r="D504" s="186" t="s">
        <v>139</v>
      </c>
      <c r="F504" s="187" t="s">
        <v>607</v>
      </c>
      <c r="I504" s="188"/>
      <c r="L504" s="41"/>
      <c r="M504" s="189"/>
      <c r="N504" s="42"/>
      <c r="O504" s="42"/>
      <c r="P504" s="42"/>
      <c r="Q504" s="42"/>
      <c r="R504" s="42"/>
      <c r="S504" s="42"/>
      <c r="T504" s="70"/>
      <c r="AT504" s="24" t="s">
        <v>139</v>
      </c>
      <c r="AU504" s="24" t="s">
        <v>86</v>
      </c>
    </row>
    <row r="505" spans="2:65" s="1" customFormat="1" ht="40.5">
      <c r="B505" s="41"/>
      <c r="D505" s="186" t="s">
        <v>141</v>
      </c>
      <c r="F505" s="190" t="s">
        <v>609</v>
      </c>
      <c r="I505" s="188"/>
      <c r="L505" s="41"/>
      <c r="M505" s="189"/>
      <c r="N505" s="42"/>
      <c r="O505" s="42"/>
      <c r="P505" s="42"/>
      <c r="Q505" s="42"/>
      <c r="R505" s="42"/>
      <c r="S505" s="42"/>
      <c r="T505" s="70"/>
      <c r="AT505" s="24" t="s">
        <v>141</v>
      </c>
      <c r="AU505" s="24" t="s">
        <v>86</v>
      </c>
    </row>
    <row r="506" spans="2:65" s="1" customFormat="1" ht="16.5" customHeight="1">
      <c r="B506" s="173"/>
      <c r="C506" s="222" t="s">
        <v>610</v>
      </c>
      <c r="D506" s="222" t="s">
        <v>340</v>
      </c>
      <c r="E506" s="223" t="s">
        <v>611</v>
      </c>
      <c r="F506" s="224" t="s">
        <v>612</v>
      </c>
      <c r="G506" s="225" t="s">
        <v>490</v>
      </c>
      <c r="H506" s="226">
        <v>4</v>
      </c>
      <c r="I506" s="227"/>
      <c r="J506" s="228">
        <f>ROUND(I506*H506,2)</f>
        <v>0</v>
      </c>
      <c r="K506" s="224" t="s">
        <v>5</v>
      </c>
      <c r="L506" s="229"/>
      <c r="M506" s="230" t="s">
        <v>5</v>
      </c>
      <c r="N506" s="231" t="s">
        <v>47</v>
      </c>
      <c r="O506" s="42"/>
      <c r="P506" s="183">
        <f>O506*H506</f>
        <v>0</v>
      </c>
      <c r="Q506" s="183">
        <v>1.123E-2</v>
      </c>
      <c r="R506" s="183">
        <f>Q506*H506</f>
        <v>4.4920000000000002E-2</v>
      </c>
      <c r="S506" s="183">
        <v>0</v>
      </c>
      <c r="T506" s="184">
        <f>S506*H506</f>
        <v>0</v>
      </c>
      <c r="AR506" s="24" t="s">
        <v>211</v>
      </c>
      <c r="AT506" s="24" t="s">
        <v>340</v>
      </c>
      <c r="AU506" s="24" t="s">
        <v>86</v>
      </c>
      <c r="AY506" s="24" t="s">
        <v>130</v>
      </c>
      <c r="BE506" s="185">
        <f>IF(N506="základní",J506,0)</f>
        <v>0</v>
      </c>
      <c r="BF506" s="185">
        <f>IF(N506="snížená",J506,0)</f>
        <v>0</v>
      </c>
      <c r="BG506" s="185">
        <f>IF(N506="zákl. přenesená",J506,0)</f>
        <v>0</v>
      </c>
      <c r="BH506" s="185">
        <f>IF(N506="sníž. přenesená",J506,0)</f>
        <v>0</v>
      </c>
      <c r="BI506" s="185">
        <f>IF(N506="nulová",J506,0)</f>
        <v>0</v>
      </c>
      <c r="BJ506" s="24" t="s">
        <v>24</v>
      </c>
      <c r="BK506" s="185">
        <f>ROUND(I506*H506,2)</f>
        <v>0</v>
      </c>
      <c r="BL506" s="24" t="s">
        <v>137</v>
      </c>
      <c r="BM506" s="24" t="s">
        <v>613</v>
      </c>
    </row>
    <row r="507" spans="2:65" s="1" customFormat="1" ht="13.5">
      <c r="B507" s="41"/>
      <c r="D507" s="186" t="s">
        <v>139</v>
      </c>
      <c r="F507" s="187" t="s">
        <v>614</v>
      </c>
      <c r="I507" s="188"/>
      <c r="L507" s="41"/>
      <c r="M507" s="189"/>
      <c r="N507" s="42"/>
      <c r="O507" s="42"/>
      <c r="P507" s="42"/>
      <c r="Q507" s="42"/>
      <c r="R507" s="42"/>
      <c r="S507" s="42"/>
      <c r="T507" s="70"/>
      <c r="AT507" s="24" t="s">
        <v>139</v>
      </c>
      <c r="AU507" s="24" t="s">
        <v>86</v>
      </c>
    </row>
    <row r="508" spans="2:65" s="12" customFormat="1" ht="13.5">
      <c r="B508" s="198"/>
      <c r="D508" s="186" t="s">
        <v>143</v>
      </c>
      <c r="E508" s="199" t="s">
        <v>5</v>
      </c>
      <c r="F508" s="200" t="s">
        <v>615</v>
      </c>
      <c r="H508" s="201">
        <v>4</v>
      </c>
      <c r="I508" s="202"/>
      <c r="L508" s="198"/>
      <c r="M508" s="203"/>
      <c r="N508" s="204"/>
      <c r="O508" s="204"/>
      <c r="P508" s="204"/>
      <c r="Q508" s="204"/>
      <c r="R508" s="204"/>
      <c r="S508" s="204"/>
      <c r="T508" s="205"/>
      <c r="AT508" s="199" t="s">
        <v>143</v>
      </c>
      <c r="AU508" s="199" t="s">
        <v>86</v>
      </c>
      <c r="AV508" s="12" t="s">
        <v>86</v>
      </c>
      <c r="AW508" s="12" t="s">
        <v>39</v>
      </c>
      <c r="AX508" s="12" t="s">
        <v>24</v>
      </c>
      <c r="AY508" s="199" t="s">
        <v>130</v>
      </c>
    </row>
    <row r="509" spans="2:65" s="1" customFormat="1" ht="16.5" customHeight="1">
      <c r="B509" s="173"/>
      <c r="C509" s="222" t="s">
        <v>616</v>
      </c>
      <c r="D509" s="222" t="s">
        <v>340</v>
      </c>
      <c r="E509" s="223" t="s">
        <v>617</v>
      </c>
      <c r="F509" s="224" t="s">
        <v>618</v>
      </c>
      <c r="G509" s="225" t="s">
        <v>490</v>
      </c>
      <c r="H509" s="226">
        <v>4</v>
      </c>
      <c r="I509" s="227"/>
      <c r="J509" s="228">
        <f>ROUND(I509*H509,2)</f>
        <v>0</v>
      </c>
      <c r="K509" s="224" t="s">
        <v>5</v>
      </c>
      <c r="L509" s="229"/>
      <c r="M509" s="230" t="s">
        <v>5</v>
      </c>
      <c r="N509" s="231" t="s">
        <v>47</v>
      </c>
      <c r="O509" s="42"/>
      <c r="P509" s="183">
        <f>O509*H509</f>
        <v>0</v>
      </c>
      <c r="Q509" s="183">
        <v>6.4999999999999997E-4</v>
      </c>
      <c r="R509" s="183">
        <f>Q509*H509</f>
        <v>2.5999999999999999E-3</v>
      </c>
      <c r="S509" s="183">
        <v>0</v>
      </c>
      <c r="T509" s="184">
        <f>S509*H509</f>
        <v>0</v>
      </c>
      <c r="AR509" s="24" t="s">
        <v>211</v>
      </c>
      <c r="AT509" s="24" t="s">
        <v>340</v>
      </c>
      <c r="AU509" s="24" t="s">
        <v>86</v>
      </c>
      <c r="AY509" s="24" t="s">
        <v>130</v>
      </c>
      <c r="BE509" s="185">
        <f>IF(N509="základní",J509,0)</f>
        <v>0</v>
      </c>
      <c r="BF509" s="185">
        <f>IF(N509="snížená",J509,0)</f>
        <v>0</v>
      </c>
      <c r="BG509" s="185">
        <f>IF(N509="zákl. přenesená",J509,0)</f>
        <v>0</v>
      </c>
      <c r="BH509" s="185">
        <f>IF(N509="sníž. přenesená",J509,0)</f>
        <v>0</v>
      </c>
      <c r="BI509" s="185">
        <f>IF(N509="nulová",J509,0)</f>
        <v>0</v>
      </c>
      <c r="BJ509" s="24" t="s">
        <v>24</v>
      </c>
      <c r="BK509" s="185">
        <f>ROUND(I509*H509,2)</f>
        <v>0</v>
      </c>
      <c r="BL509" s="24" t="s">
        <v>137</v>
      </c>
      <c r="BM509" s="24" t="s">
        <v>619</v>
      </c>
    </row>
    <row r="510" spans="2:65" s="1" customFormat="1" ht="13.5">
      <c r="B510" s="41"/>
      <c r="D510" s="186" t="s">
        <v>139</v>
      </c>
      <c r="F510" s="187" t="s">
        <v>620</v>
      </c>
      <c r="I510" s="188"/>
      <c r="L510" s="41"/>
      <c r="M510" s="189"/>
      <c r="N510" s="42"/>
      <c r="O510" s="42"/>
      <c r="P510" s="42"/>
      <c r="Q510" s="42"/>
      <c r="R510" s="42"/>
      <c r="S510" s="42"/>
      <c r="T510" s="70"/>
      <c r="AT510" s="24" t="s">
        <v>139</v>
      </c>
      <c r="AU510" s="24" t="s">
        <v>86</v>
      </c>
    </row>
    <row r="511" spans="2:65" s="12" customFormat="1" ht="13.5">
      <c r="B511" s="198"/>
      <c r="D511" s="186" t="s">
        <v>143</v>
      </c>
      <c r="E511" s="199" t="s">
        <v>5</v>
      </c>
      <c r="F511" s="200" t="s">
        <v>615</v>
      </c>
      <c r="H511" s="201">
        <v>4</v>
      </c>
      <c r="I511" s="202"/>
      <c r="L511" s="198"/>
      <c r="M511" s="203"/>
      <c r="N511" s="204"/>
      <c r="O511" s="204"/>
      <c r="P511" s="204"/>
      <c r="Q511" s="204"/>
      <c r="R511" s="204"/>
      <c r="S511" s="204"/>
      <c r="T511" s="205"/>
      <c r="AT511" s="199" t="s">
        <v>143</v>
      </c>
      <c r="AU511" s="199" t="s">
        <v>86</v>
      </c>
      <c r="AV511" s="12" t="s">
        <v>86</v>
      </c>
      <c r="AW511" s="12" t="s">
        <v>39</v>
      </c>
      <c r="AX511" s="12" t="s">
        <v>24</v>
      </c>
      <c r="AY511" s="199" t="s">
        <v>130</v>
      </c>
    </row>
    <row r="512" spans="2:65" s="1" customFormat="1" ht="16.5" customHeight="1">
      <c r="B512" s="173"/>
      <c r="C512" s="174" t="s">
        <v>621</v>
      </c>
      <c r="D512" s="174" t="s">
        <v>132</v>
      </c>
      <c r="E512" s="175" t="s">
        <v>622</v>
      </c>
      <c r="F512" s="176" t="s">
        <v>623</v>
      </c>
      <c r="G512" s="177" t="s">
        <v>465</v>
      </c>
      <c r="H512" s="178">
        <v>3</v>
      </c>
      <c r="I512" s="179"/>
      <c r="J512" s="180">
        <f>ROUND(I512*H512,2)</f>
        <v>0</v>
      </c>
      <c r="K512" s="176" t="s">
        <v>136</v>
      </c>
      <c r="L512" s="41"/>
      <c r="M512" s="181" t="s">
        <v>5</v>
      </c>
      <c r="N512" s="182" t="s">
        <v>47</v>
      </c>
      <c r="O512" s="42"/>
      <c r="P512" s="183">
        <f>O512*H512</f>
        <v>0</v>
      </c>
      <c r="Q512" s="183">
        <v>0.32906000000000002</v>
      </c>
      <c r="R512" s="183">
        <f>Q512*H512</f>
        <v>0.98718000000000006</v>
      </c>
      <c r="S512" s="183">
        <v>0</v>
      </c>
      <c r="T512" s="184">
        <f>S512*H512</f>
        <v>0</v>
      </c>
      <c r="AR512" s="24" t="s">
        <v>137</v>
      </c>
      <c r="AT512" s="24" t="s">
        <v>132</v>
      </c>
      <c r="AU512" s="24" t="s">
        <v>86</v>
      </c>
      <c r="AY512" s="24" t="s">
        <v>130</v>
      </c>
      <c r="BE512" s="185">
        <f>IF(N512="základní",J512,0)</f>
        <v>0</v>
      </c>
      <c r="BF512" s="185">
        <f>IF(N512="snížená",J512,0)</f>
        <v>0</v>
      </c>
      <c r="BG512" s="185">
        <f>IF(N512="zákl. přenesená",J512,0)</f>
        <v>0</v>
      </c>
      <c r="BH512" s="185">
        <f>IF(N512="sníž. přenesená",J512,0)</f>
        <v>0</v>
      </c>
      <c r="BI512" s="185">
        <f>IF(N512="nulová",J512,0)</f>
        <v>0</v>
      </c>
      <c r="BJ512" s="24" t="s">
        <v>24</v>
      </c>
      <c r="BK512" s="185">
        <f>ROUND(I512*H512,2)</f>
        <v>0</v>
      </c>
      <c r="BL512" s="24" t="s">
        <v>137</v>
      </c>
      <c r="BM512" s="24" t="s">
        <v>624</v>
      </c>
    </row>
    <row r="513" spans="2:65" s="1" customFormat="1" ht="13.5">
      <c r="B513" s="41"/>
      <c r="D513" s="186" t="s">
        <v>139</v>
      </c>
      <c r="F513" s="187" t="s">
        <v>623</v>
      </c>
      <c r="I513" s="188"/>
      <c r="L513" s="41"/>
      <c r="M513" s="189"/>
      <c r="N513" s="42"/>
      <c r="O513" s="42"/>
      <c r="P513" s="42"/>
      <c r="Q513" s="42"/>
      <c r="R513" s="42"/>
      <c r="S513" s="42"/>
      <c r="T513" s="70"/>
      <c r="AT513" s="24" t="s">
        <v>139</v>
      </c>
      <c r="AU513" s="24" t="s">
        <v>86</v>
      </c>
    </row>
    <row r="514" spans="2:65" s="1" customFormat="1" ht="40.5">
      <c r="B514" s="41"/>
      <c r="D514" s="186" t="s">
        <v>141</v>
      </c>
      <c r="F514" s="190" t="s">
        <v>609</v>
      </c>
      <c r="I514" s="188"/>
      <c r="L514" s="41"/>
      <c r="M514" s="189"/>
      <c r="N514" s="42"/>
      <c r="O514" s="42"/>
      <c r="P514" s="42"/>
      <c r="Q514" s="42"/>
      <c r="R514" s="42"/>
      <c r="S514" s="42"/>
      <c r="T514" s="70"/>
      <c r="AT514" s="24" t="s">
        <v>141</v>
      </c>
      <c r="AU514" s="24" t="s">
        <v>86</v>
      </c>
    </row>
    <row r="515" spans="2:65" s="1" customFormat="1" ht="16.5" customHeight="1">
      <c r="B515" s="173"/>
      <c r="C515" s="222" t="s">
        <v>625</v>
      </c>
      <c r="D515" s="222" t="s">
        <v>340</v>
      </c>
      <c r="E515" s="223" t="s">
        <v>626</v>
      </c>
      <c r="F515" s="224" t="s">
        <v>627</v>
      </c>
      <c r="G515" s="225" t="s">
        <v>490</v>
      </c>
      <c r="H515" s="226">
        <v>3</v>
      </c>
      <c r="I515" s="227"/>
      <c r="J515" s="228">
        <f>ROUND(I515*H515,2)</f>
        <v>0</v>
      </c>
      <c r="K515" s="224" t="s">
        <v>5</v>
      </c>
      <c r="L515" s="229"/>
      <c r="M515" s="230" t="s">
        <v>5</v>
      </c>
      <c r="N515" s="231" t="s">
        <v>47</v>
      </c>
      <c r="O515" s="42"/>
      <c r="P515" s="183">
        <f>O515*H515</f>
        <v>0</v>
      </c>
      <c r="Q515" s="183">
        <v>2.1000000000000001E-2</v>
      </c>
      <c r="R515" s="183">
        <f>Q515*H515</f>
        <v>6.3E-2</v>
      </c>
      <c r="S515" s="183">
        <v>0</v>
      </c>
      <c r="T515" s="184">
        <f>S515*H515</f>
        <v>0</v>
      </c>
      <c r="AR515" s="24" t="s">
        <v>211</v>
      </c>
      <c r="AT515" s="24" t="s">
        <v>340</v>
      </c>
      <c r="AU515" s="24" t="s">
        <v>86</v>
      </c>
      <c r="AY515" s="24" t="s">
        <v>130</v>
      </c>
      <c r="BE515" s="185">
        <f>IF(N515="základní",J515,0)</f>
        <v>0</v>
      </c>
      <c r="BF515" s="185">
        <f>IF(N515="snížená",J515,0)</f>
        <v>0</v>
      </c>
      <c r="BG515" s="185">
        <f>IF(N515="zákl. přenesená",J515,0)</f>
        <v>0</v>
      </c>
      <c r="BH515" s="185">
        <f>IF(N515="sníž. přenesená",J515,0)</f>
        <v>0</v>
      </c>
      <c r="BI515" s="185">
        <f>IF(N515="nulová",J515,0)</f>
        <v>0</v>
      </c>
      <c r="BJ515" s="24" t="s">
        <v>24</v>
      </c>
      <c r="BK515" s="185">
        <f>ROUND(I515*H515,2)</f>
        <v>0</v>
      </c>
      <c r="BL515" s="24" t="s">
        <v>137</v>
      </c>
      <c r="BM515" s="24" t="s">
        <v>628</v>
      </c>
    </row>
    <row r="516" spans="2:65" s="1" customFormat="1" ht="13.5">
      <c r="B516" s="41"/>
      <c r="D516" s="186" t="s">
        <v>139</v>
      </c>
      <c r="F516" s="187" t="s">
        <v>629</v>
      </c>
      <c r="I516" s="188"/>
      <c r="L516" s="41"/>
      <c r="M516" s="189"/>
      <c r="N516" s="42"/>
      <c r="O516" s="42"/>
      <c r="P516" s="42"/>
      <c r="Q516" s="42"/>
      <c r="R516" s="42"/>
      <c r="S516" s="42"/>
      <c r="T516" s="70"/>
      <c r="AT516" s="24" t="s">
        <v>139</v>
      </c>
      <c r="AU516" s="24" t="s">
        <v>86</v>
      </c>
    </row>
    <row r="517" spans="2:65" s="12" customFormat="1" ht="13.5">
      <c r="B517" s="198"/>
      <c r="D517" s="186" t="s">
        <v>143</v>
      </c>
      <c r="E517" s="199" t="s">
        <v>5</v>
      </c>
      <c r="F517" s="200" t="s">
        <v>505</v>
      </c>
      <c r="H517" s="201">
        <v>3</v>
      </c>
      <c r="I517" s="202"/>
      <c r="L517" s="198"/>
      <c r="M517" s="203"/>
      <c r="N517" s="204"/>
      <c r="O517" s="204"/>
      <c r="P517" s="204"/>
      <c r="Q517" s="204"/>
      <c r="R517" s="204"/>
      <c r="S517" s="204"/>
      <c r="T517" s="205"/>
      <c r="AT517" s="199" t="s">
        <v>143</v>
      </c>
      <c r="AU517" s="199" t="s">
        <v>86</v>
      </c>
      <c r="AV517" s="12" t="s">
        <v>86</v>
      </c>
      <c r="AW517" s="12" t="s">
        <v>39</v>
      </c>
      <c r="AX517" s="12" t="s">
        <v>24</v>
      </c>
      <c r="AY517" s="199" t="s">
        <v>130</v>
      </c>
    </row>
    <row r="518" spans="2:65" s="1" customFormat="1" ht="16.5" customHeight="1">
      <c r="B518" s="173"/>
      <c r="C518" s="222" t="s">
        <v>630</v>
      </c>
      <c r="D518" s="222" t="s">
        <v>340</v>
      </c>
      <c r="E518" s="223" t="s">
        <v>631</v>
      </c>
      <c r="F518" s="224" t="s">
        <v>632</v>
      </c>
      <c r="G518" s="225" t="s">
        <v>490</v>
      </c>
      <c r="H518" s="226">
        <v>3</v>
      </c>
      <c r="I518" s="227"/>
      <c r="J518" s="228">
        <f>ROUND(I518*H518,2)</f>
        <v>0</v>
      </c>
      <c r="K518" s="224" t="s">
        <v>5</v>
      </c>
      <c r="L518" s="229"/>
      <c r="M518" s="230" t="s">
        <v>5</v>
      </c>
      <c r="N518" s="231" t="s">
        <v>47</v>
      </c>
      <c r="O518" s="42"/>
      <c r="P518" s="183">
        <f>O518*H518</f>
        <v>0</v>
      </c>
      <c r="Q518" s="183">
        <v>1E-3</v>
      </c>
      <c r="R518" s="183">
        <f>Q518*H518</f>
        <v>3.0000000000000001E-3</v>
      </c>
      <c r="S518" s="183">
        <v>0</v>
      </c>
      <c r="T518" s="184">
        <f>S518*H518</f>
        <v>0</v>
      </c>
      <c r="AR518" s="24" t="s">
        <v>211</v>
      </c>
      <c r="AT518" s="24" t="s">
        <v>340</v>
      </c>
      <c r="AU518" s="24" t="s">
        <v>86</v>
      </c>
      <c r="AY518" s="24" t="s">
        <v>130</v>
      </c>
      <c r="BE518" s="185">
        <f>IF(N518="základní",J518,0)</f>
        <v>0</v>
      </c>
      <c r="BF518" s="185">
        <f>IF(N518="snížená",J518,0)</f>
        <v>0</v>
      </c>
      <c r="BG518" s="185">
        <f>IF(N518="zákl. přenesená",J518,0)</f>
        <v>0</v>
      </c>
      <c r="BH518" s="185">
        <f>IF(N518="sníž. přenesená",J518,0)</f>
        <v>0</v>
      </c>
      <c r="BI518" s="185">
        <f>IF(N518="nulová",J518,0)</f>
        <v>0</v>
      </c>
      <c r="BJ518" s="24" t="s">
        <v>24</v>
      </c>
      <c r="BK518" s="185">
        <f>ROUND(I518*H518,2)</f>
        <v>0</v>
      </c>
      <c r="BL518" s="24" t="s">
        <v>137</v>
      </c>
      <c r="BM518" s="24" t="s">
        <v>633</v>
      </c>
    </row>
    <row r="519" spans="2:65" s="1" customFormat="1" ht="13.5">
      <c r="B519" s="41"/>
      <c r="D519" s="186" t="s">
        <v>139</v>
      </c>
      <c r="F519" s="187" t="s">
        <v>634</v>
      </c>
      <c r="I519" s="188"/>
      <c r="L519" s="41"/>
      <c r="M519" s="189"/>
      <c r="N519" s="42"/>
      <c r="O519" s="42"/>
      <c r="P519" s="42"/>
      <c r="Q519" s="42"/>
      <c r="R519" s="42"/>
      <c r="S519" s="42"/>
      <c r="T519" s="70"/>
      <c r="AT519" s="24" t="s">
        <v>139</v>
      </c>
      <c r="AU519" s="24" t="s">
        <v>86</v>
      </c>
    </row>
    <row r="520" spans="2:65" s="12" customFormat="1" ht="13.5">
      <c r="B520" s="198"/>
      <c r="D520" s="186" t="s">
        <v>143</v>
      </c>
      <c r="E520" s="199" t="s">
        <v>5</v>
      </c>
      <c r="F520" s="200" t="s">
        <v>505</v>
      </c>
      <c r="H520" s="201">
        <v>3</v>
      </c>
      <c r="I520" s="202"/>
      <c r="L520" s="198"/>
      <c r="M520" s="203"/>
      <c r="N520" s="204"/>
      <c r="O520" s="204"/>
      <c r="P520" s="204"/>
      <c r="Q520" s="204"/>
      <c r="R520" s="204"/>
      <c r="S520" s="204"/>
      <c r="T520" s="205"/>
      <c r="AT520" s="199" t="s">
        <v>143</v>
      </c>
      <c r="AU520" s="199" t="s">
        <v>86</v>
      </c>
      <c r="AV520" s="12" t="s">
        <v>86</v>
      </c>
      <c r="AW520" s="12" t="s">
        <v>39</v>
      </c>
      <c r="AX520" s="12" t="s">
        <v>24</v>
      </c>
      <c r="AY520" s="199" t="s">
        <v>130</v>
      </c>
    </row>
    <row r="521" spans="2:65" s="10" customFormat="1" ht="29.85" customHeight="1">
      <c r="B521" s="160"/>
      <c r="D521" s="161" t="s">
        <v>75</v>
      </c>
      <c r="E521" s="171" t="s">
        <v>635</v>
      </c>
      <c r="F521" s="171" t="s">
        <v>636</v>
      </c>
      <c r="I521" s="163"/>
      <c r="J521" s="172">
        <f>BK521</f>
        <v>0</v>
      </c>
      <c r="L521" s="160"/>
      <c r="M521" s="165"/>
      <c r="N521" s="166"/>
      <c r="O521" s="166"/>
      <c r="P521" s="167">
        <f>SUM(P522:P524)</f>
        <v>0</v>
      </c>
      <c r="Q521" s="166"/>
      <c r="R521" s="167">
        <f>SUM(R522:R524)</f>
        <v>0</v>
      </c>
      <c r="S521" s="166"/>
      <c r="T521" s="168">
        <f>SUM(T522:T524)</f>
        <v>0</v>
      </c>
      <c r="AR521" s="161" t="s">
        <v>24</v>
      </c>
      <c r="AT521" s="169" t="s">
        <v>75</v>
      </c>
      <c r="AU521" s="169" t="s">
        <v>24</v>
      </c>
      <c r="AY521" s="161" t="s">
        <v>130</v>
      </c>
      <c r="BK521" s="170">
        <f>SUM(BK522:BK524)</f>
        <v>0</v>
      </c>
    </row>
    <row r="522" spans="2:65" s="1" customFormat="1" ht="16.5" customHeight="1">
      <c r="B522" s="173"/>
      <c r="C522" s="174" t="s">
        <v>637</v>
      </c>
      <c r="D522" s="174" t="s">
        <v>132</v>
      </c>
      <c r="E522" s="175" t="s">
        <v>638</v>
      </c>
      <c r="F522" s="176" t="s">
        <v>639</v>
      </c>
      <c r="G522" s="177" t="s">
        <v>322</v>
      </c>
      <c r="H522" s="178">
        <v>17.196000000000002</v>
      </c>
      <c r="I522" s="179"/>
      <c r="J522" s="180">
        <f>ROUND(I522*H522,2)</f>
        <v>0</v>
      </c>
      <c r="K522" s="176" t="s">
        <v>136</v>
      </c>
      <c r="L522" s="41"/>
      <c r="M522" s="181" t="s">
        <v>5</v>
      </c>
      <c r="N522" s="182" t="s">
        <v>47</v>
      </c>
      <c r="O522" s="42"/>
      <c r="P522" s="183">
        <f>O522*H522</f>
        <v>0</v>
      </c>
      <c r="Q522" s="183">
        <v>0</v>
      </c>
      <c r="R522" s="183">
        <f>Q522*H522</f>
        <v>0</v>
      </c>
      <c r="S522" s="183">
        <v>0</v>
      </c>
      <c r="T522" s="184">
        <f>S522*H522</f>
        <v>0</v>
      </c>
      <c r="AR522" s="24" t="s">
        <v>137</v>
      </c>
      <c r="AT522" s="24" t="s">
        <v>132</v>
      </c>
      <c r="AU522" s="24" t="s">
        <v>86</v>
      </c>
      <c r="AY522" s="24" t="s">
        <v>130</v>
      </c>
      <c r="BE522" s="185">
        <f>IF(N522="základní",J522,0)</f>
        <v>0</v>
      </c>
      <c r="BF522" s="185">
        <f>IF(N522="snížená",J522,0)</f>
        <v>0</v>
      </c>
      <c r="BG522" s="185">
        <f>IF(N522="zákl. přenesená",J522,0)</f>
        <v>0</v>
      </c>
      <c r="BH522" s="185">
        <f>IF(N522="sníž. přenesená",J522,0)</f>
        <v>0</v>
      </c>
      <c r="BI522" s="185">
        <f>IF(N522="nulová",J522,0)</f>
        <v>0</v>
      </c>
      <c r="BJ522" s="24" t="s">
        <v>24</v>
      </c>
      <c r="BK522" s="185">
        <f>ROUND(I522*H522,2)</f>
        <v>0</v>
      </c>
      <c r="BL522" s="24" t="s">
        <v>137</v>
      </c>
      <c r="BM522" s="24" t="s">
        <v>640</v>
      </c>
    </row>
    <row r="523" spans="2:65" s="1" customFormat="1" ht="27">
      <c r="B523" s="41"/>
      <c r="D523" s="186" t="s">
        <v>139</v>
      </c>
      <c r="F523" s="187" t="s">
        <v>641</v>
      </c>
      <c r="I523" s="188"/>
      <c r="L523" s="41"/>
      <c r="M523" s="189"/>
      <c r="N523" s="42"/>
      <c r="O523" s="42"/>
      <c r="P523" s="42"/>
      <c r="Q523" s="42"/>
      <c r="R523" s="42"/>
      <c r="S523" s="42"/>
      <c r="T523" s="70"/>
      <c r="AT523" s="24" t="s">
        <v>139</v>
      </c>
      <c r="AU523" s="24" t="s">
        <v>86</v>
      </c>
    </row>
    <row r="524" spans="2:65" s="1" customFormat="1" ht="54">
      <c r="B524" s="41"/>
      <c r="D524" s="186" t="s">
        <v>141</v>
      </c>
      <c r="F524" s="190" t="s">
        <v>642</v>
      </c>
      <c r="I524" s="188"/>
      <c r="L524" s="41"/>
      <c r="M524" s="189"/>
      <c r="N524" s="42"/>
      <c r="O524" s="42"/>
      <c r="P524" s="42"/>
      <c r="Q524" s="42"/>
      <c r="R524" s="42"/>
      <c r="S524" s="42"/>
      <c r="T524" s="70"/>
      <c r="AT524" s="24" t="s">
        <v>141</v>
      </c>
      <c r="AU524" s="24" t="s">
        <v>86</v>
      </c>
    </row>
    <row r="525" spans="2:65" s="10" customFormat="1" ht="29.85" customHeight="1">
      <c r="B525" s="160"/>
      <c r="D525" s="161" t="s">
        <v>75</v>
      </c>
      <c r="E525" s="171" t="s">
        <v>132</v>
      </c>
      <c r="F525" s="171" t="s">
        <v>643</v>
      </c>
      <c r="I525" s="163"/>
      <c r="J525" s="172">
        <f>BK525</f>
        <v>0</v>
      </c>
      <c r="L525" s="160"/>
      <c r="M525" s="165"/>
      <c r="N525" s="166"/>
      <c r="O525" s="166"/>
      <c r="P525" s="167">
        <f>SUM(P526:P588)</f>
        <v>0</v>
      </c>
      <c r="Q525" s="166"/>
      <c r="R525" s="167">
        <f>SUM(R526:R588)</f>
        <v>65.574187200000011</v>
      </c>
      <c r="S525" s="166"/>
      <c r="T525" s="168">
        <f>SUM(T526:T588)</f>
        <v>0</v>
      </c>
      <c r="AR525" s="161" t="s">
        <v>24</v>
      </c>
      <c r="AT525" s="169" t="s">
        <v>75</v>
      </c>
      <c r="AU525" s="169" t="s">
        <v>24</v>
      </c>
      <c r="AY525" s="161" t="s">
        <v>130</v>
      </c>
      <c r="BK525" s="170">
        <f>SUM(BK526:BK588)</f>
        <v>0</v>
      </c>
    </row>
    <row r="526" spans="2:65" s="1" customFormat="1" ht="25.5" customHeight="1">
      <c r="B526" s="173"/>
      <c r="C526" s="174" t="s">
        <v>644</v>
      </c>
      <c r="D526" s="174" t="s">
        <v>132</v>
      </c>
      <c r="E526" s="175" t="s">
        <v>645</v>
      </c>
      <c r="F526" s="176" t="s">
        <v>646</v>
      </c>
      <c r="G526" s="177" t="s">
        <v>241</v>
      </c>
      <c r="H526" s="178">
        <v>56.75</v>
      </c>
      <c r="I526" s="179"/>
      <c r="J526" s="180">
        <f>ROUND(I526*H526,2)</f>
        <v>0</v>
      </c>
      <c r="K526" s="176" t="s">
        <v>5</v>
      </c>
      <c r="L526" s="41"/>
      <c r="M526" s="181" t="s">
        <v>5</v>
      </c>
      <c r="N526" s="182" t="s">
        <v>47</v>
      </c>
      <c r="O526" s="42"/>
      <c r="P526" s="183">
        <f>O526*H526</f>
        <v>0</v>
      </c>
      <c r="Q526" s="183">
        <v>0.38624999999999998</v>
      </c>
      <c r="R526" s="183">
        <f>Q526*H526</f>
        <v>21.919687499999998</v>
      </c>
      <c r="S526" s="183">
        <v>0</v>
      </c>
      <c r="T526" s="184">
        <f>S526*H526</f>
        <v>0</v>
      </c>
      <c r="AR526" s="24" t="s">
        <v>137</v>
      </c>
      <c r="AT526" s="24" t="s">
        <v>132</v>
      </c>
      <c r="AU526" s="24" t="s">
        <v>86</v>
      </c>
      <c r="AY526" s="24" t="s">
        <v>130</v>
      </c>
      <c r="BE526" s="185">
        <f>IF(N526="základní",J526,0)</f>
        <v>0</v>
      </c>
      <c r="BF526" s="185">
        <f>IF(N526="snížená",J526,0)</f>
        <v>0</v>
      </c>
      <c r="BG526" s="185">
        <f>IF(N526="zákl. přenesená",J526,0)</f>
        <v>0</v>
      </c>
      <c r="BH526" s="185">
        <f>IF(N526="sníž. přenesená",J526,0)</f>
        <v>0</v>
      </c>
      <c r="BI526" s="185">
        <f>IF(N526="nulová",J526,0)</f>
        <v>0</v>
      </c>
      <c r="BJ526" s="24" t="s">
        <v>24</v>
      </c>
      <c r="BK526" s="185">
        <f>ROUND(I526*H526,2)</f>
        <v>0</v>
      </c>
      <c r="BL526" s="24" t="s">
        <v>137</v>
      </c>
      <c r="BM526" s="24" t="s">
        <v>647</v>
      </c>
    </row>
    <row r="527" spans="2:65" s="1" customFormat="1" ht="27">
      <c r="B527" s="41"/>
      <c r="D527" s="186" t="s">
        <v>139</v>
      </c>
      <c r="F527" s="187" t="s">
        <v>648</v>
      </c>
      <c r="I527" s="188"/>
      <c r="L527" s="41"/>
      <c r="M527" s="189"/>
      <c r="N527" s="42"/>
      <c r="O527" s="42"/>
      <c r="P527" s="42"/>
      <c r="Q527" s="42"/>
      <c r="R527" s="42"/>
      <c r="S527" s="42"/>
      <c r="T527" s="70"/>
      <c r="AT527" s="24" t="s">
        <v>139</v>
      </c>
      <c r="AU527" s="24" t="s">
        <v>86</v>
      </c>
    </row>
    <row r="528" spans="2:65" s="11" customFormat="1" ht="13.5">
      <c r="B528" s="191"/>
      <c r="D528" s="186" t="s">
        <v>143</v>
      </c>
      <c r="E528" s="192" t="s">
        <v>5</v>
      </c>
      <c r="F528" s="193" t="s">
        <v>649</v>
      </c>
      <c r="H528" s="192" t="s">
        <v>5</v>
      </c>
      <c r="I528" s="194"/>
      <c r="L528" s="191"/>
      <c r="M528" s="195"/>
      <c r="N528" s="196"/>
      <c r="O528" s="196"/>
      <c r="P528" s="196"/>
      <c r="Q528" s="196"/>
      <c r="R528" s="196"/>
      <c r="S528" s="196"/>
      <c r="T528" s="197"/>
      <c r="AT528" s="192" t="s">
        <v>143</v>
      </c>
      <c r="AU528" s="192" t="s">
        <v>86</v>
      </c>
      <c r="AV528" s="11" t="s">
        <v>24</v>
      </c>
      <c r="AW528" s="11" t="s">
        <v>39</v>
      </c>
      <c r="AX528" s="11" t="s">
        <v>76</v>
      </c>
      <c r="AY528" s="192" t="s">
        <v>130</v>
      </c>
    </row>
    <row r="529" spans="2:51" s="11" customFormat="1" ht="13.5">
      <c r="B529" s="191"/>
      <c r="D529" s="186" t="s">
        <v>143</v>
      </c>
      <c r="E529" s="192" t="s">
        <v>5</v>
      </c>
      <c r="F529" s="193" t="s">
        <v>355</v>
      </c>
      <c r="H529" s="192" t="s">
        <v>5</v>
      </c>
      <c r="I529" s="194"/>
      <c r="L529" s="191"/>
      <c r="M529" s="195"/>
      <c r="N529" s="196"/>
      <c r="O529" s="196"/>
      <c r="P529" s="196"/>
      <c r="Q529" s="196"/>
      <c r="R529" s="196"/>
      <c r="S529" s="196"/>
      <c r="T529" s="197"/>
      <c r="AT529" s="192" t="s">
        <v>143</v>
      </c>
      <c r="AU529" s="192" t="s">
        <v>86</v>
      </c>
      <c r="AV529" s="11" t="s">
        <v>24</v>
      </c>
      <c r="AW529" s="11" t="s">
        <v>39</v>
      </c>
      <c r="AX529" s="11" t="s">
        <v>76</v>
      </c>
      <c r="AY529" s="192" t="s">
        <v>130</v>
      </c>
    </row>
    <row r="530" spans="2:51" s="11" customFormat="1" ht="13.5">
      <c r="B530" s="191"/>
      <c r="D530" s="186" t="s">
        <v>143</v>
      </c>
      <c r="E530" s="192" t="s">
        <v>5</v>
      </c>
      <c r="F530" s="193" t="s">
        <v>181</v>
      </c>
      <c r="H530" s="192" t="s">
        <v>5</v>
      </c>
      <c r="I530" s="194"/>
      <c r="L530" s="191"/>
      <c r="M530" s="195"/>
      <c r="N530" s="196"/>
      <c r="O530" s="196"/>
      <c r="P530" s="196"/>
      <c r="Q530" s="196"/>
      <c r="R530" s="196"/>
      <c r="S530" s="196"/>
      <c r="T530" s="197"/>
      <c r="AT530" s="192" t="s">
        <v>143</v>
      </c>
      <c r="AU530" s="192" t="s">
        <v>86</v>
      </c>
      <c r="AV530" s="11" t="s">
        <v>24</v>
      </c>
      <c r="AW530" s="11" t="s">
        <v>39</v>
      </c>
      <c r="AX530" s="11" t="s">
        <v>76</v>
      </c>
      <c r="AY530" s="192" t="s">
        <v>130</v>
      </c>
    </row>
    <row r="531" spans="2:51" s="12" customFormat="1" ht="13.5">
      <c r="B531" s="198"/>
      <c r="D531" s="186" t="s">
        <v>143</v>
      </c>
      <c r="E531" s="199" t="s">
        <v>5</v>
      </c>
      <c r="F531" s="200" t="s">
        <v>650</v>
      </c>
      <c r="H531" s="201">
        <v>5.25</v>
      </c>
      <c r="I531" s="202"/>
      <c r="L531" s="198"/>
      <c r="M531" s="203"/>
      <c r="N531" s="204"/>
      <c r="O531" s="204"/>
      <c r="P531" s="204"/>
      <c r="Q531" s="204"/>
      <c r="R531" s="204"/>
      <c r="S531" s="204"/>
      <c r="T531" s="205"/>
      <c r="AT531" s="199" t="s">
        <v>143</v>
      </c>
      <c r="AU531" s="199" t="s">
        <v>86</v>
      </c>
      <c r="AV531" s="12" t="s">
        <v>86</v>
      </c>
      <c r="AW531" s="12" t="s">
        <v>39</v>
      </c>
      <c r="AX531" s="12" t="s">
        <v>76</v>
      </c>
      <c r="AY531" s="199" t="s">
        <v>130</v>
      </c>
    </row>
    <row r="532" spans="2:51" s="11" customFormat="1" ht="13.5">
      <c r="B532" s="191"/>
      <c r="D532" s="186" t="s">
        <v>143</v>
      </c>
      <c r="E532" s="192" t="s">
        <v>5</v>
      </c>
      <c r="F532" s="193" t="s">
        <v>184</v>
      </c>
      <c r="H532" s="192" t="s">
        <v>5</v>
      </c>
      <c r="I532" s="194"/>
      <c r="L532" s="191"/>
      <c r="M532" s="195"/>
      <c r="N532" s="196"/>
      <c r="O532" s="196"/>
      <c r="P532" s="196"/>
      <c r="Q532" s="196"/>
      <c r="R532" s="196"/>
      <c r="S532" s="196"/>
      <c r="T532" s="197"/>
      <c r="AT532" s="192" t="s">
        <v>143</v>
      </c>
      <c r="AU532" s="192" t="s">
        <v>86</v>
      </c>
      <c r="AV532" s="11" t="s">
        <v>24</v>
      </c>
      <c r="AW532" s="11" t="s">
        <v>39</v>
      </c>
      <c r="AX532" s="11" t="s">
        <v>76</v>
      </c>
      <c r="AY532" s="192" t="s">
        <v>130</v>
      </c>
    </row>
    <row r="533" spans="2:51" s="12" customFormat="1" ht="13.5">
      <c r="B533" s="198"/>
      <c r="D533" s="186" t="s">
        <v>143</v>
      </c>
      <c r="E533" s="199" t="s">
        <v>5</v>
      </c>
      <c r="F533" s="200" t="s">
        <v>651</v>
      </c>
      <c r="H533" s="201">
        <v>9</v>
      </c>
      <c r="I533" s="202"/>
      <c r="L533" s="198"/>
      <c r="M533" s="203"/>
      <c r="N533" s="204"/>
      <c r="O533" s="204"/>
      <c r="P533" s="204"/>
      <c r="Q533" s="204"/>
      <c r="R533" s="204"/>
      <c r="S533" s="204"/>
      <c r="T533" s="205"/>
      <c r="AT533" s="199" t="s">
        <v>143</v>
      </c>
      <c r="AU533" s="199" t="s">
        <v>86</v>
      </c>
      <c r="AV533" s="12" t="s">
        <v>86</v>
      </c>
      <c r="AW533" s="12" t="s">
        <v>39</v>
      </c>
      <c r="AX533" s="12" t="s">
        <v>76</v>
      </c>
      <c r="AY533" s="199" t="s">
        <v>130</v>
      </c>
    </row>
    <row r="534" spans="2:51" s="11" customFormat="1" ht="13.5">
      <c r="B534" s="191"/>
      <c r="D534" s="186" t="s">
        <v>143</v>
      </c>
      <c r="E534" s="192" t="s">
        <v>5</v>
      </c>
      <c r="F534" s="193" t="s">
        <v>187</v>
      </c>
      <c r="H534" s="192" t="s">
        <v>5</v>
      </c>
      <c r="I534" s="194"/>
      <c r="L534" s="191"/>
      <c r="M534" s="195"/>
      <c r="N534" s="196"/>
      <c r="O534" s="196"/>
      <c r="P534" s="196"/>
      <c r="Q534" s="196"/>
      <c r="R534" s="196"/>
      <c r="S534" s="196"/>
      <c r="T534" s="197"/>
      <c r="AT534" s="192" t="s">
        <v>143</v>
      </c>
      <c r="AU534" s="192" t="s">
        <v>86</v>
      </c>
      <c r="AV534" s="11" t="s">
        <v>24</v>
      </c>
      <c r="AW534" s="11" t="s">
        <v>39</v>
      </c>
      <c r="AX534" s="11" t="s">
        <v>76</v>
      </c>
      <c r="AY534" s="192" t="s">
        <v>130</v>
      </c>
    </row>
    <row r="535" spans="2:51" s="12" customFormat="1" ht="13.5">
      <c r="B535" s="198"/>
      <c r="D535" s="186" t="s">
        <v>143</v>
      </c>
      <c r="E535" s="199" t="s">
        <v>5</v>
      </c>
      <c r="F535" s="200" t="s">
        <v>652</v>
      </c>
      <c r="H535" s="201">
        <v>2.25</v>
      </c>
      <c r="I535" s="202"/>
      <c r="L535" s="198"/>
      <c r="M535" s="203"/>
      <c r="N535" s="204"/>
      <c r="O535" s="204"/>
      <c r="P535" s="204"/>
      <c r="Q535" s="204"/>
      <c r="R535" s="204"/>
      <c r="S535" s="204"/>
      <c r="T535" s="205"/>
      <c r="AT535" s="199" t="s">
        <v>143</v>
      </c>
      <c r="AU535" s="199" t="s">
        <v>86</v>
      </c>
      <c r="AV535" s="12" t="s">
        <v>86</v>
      </c>
      <c r="AW535" s="12" t="s">
        <v>39</v>
      </c>
      <c r="AX535" s="12" t="s">
        <v>76</v>
      </c>
      <c r="AY535" s="199" t="s">
        <v>130</v>
      </c>
    </row>
    <row r="536" spans="2:51" s="11" customFormat="1" ht="13.5">
      <c r="B536" s="191"/>
      <c r="D536" s="186" t="s">
        <v>143</v>
      </c>
      <c r="E536" s="192" t="s">
        <v>5</v>
      </c>
      <c r="F536" s="193" t="s">
        <v>181</v>
      </c>
      <c r="H536" s="192" t="s">
        <v>5</v>
      </c>
      <c r="I536" s="194"/>
      <c r="L536" s="191"/>
      <c r="M536" s="195"/>
      <c r="N536" s="196"/>
      <c r="O536" s="196"/>
      <c r="P536" s="196"/>
      <c r="Q536" s="196"/>
      <c r="R536" s="196"/>
      <c r="S536" s="196"/>
      <c r="T536" s="197"/>
      <c r="AT536" s="192" t="s">
        <v>143</v>
      </c>
      <c r="AU536" s="192" t="s">
        <v>86</v>
      </c>
      <c r="AV536" s="11" t="s">
        <v>24</v>
      </c>
      <c r="AW536" s="11" t="s">
        <v>39</v>
      </c>
      <c r="AX536" s="11" t="s">
        <v>76</v>
      </c>
      <c r="AY536" s="192" t="s">
        <v>130</v>
      </c>
    </row>
    <row r="537" spans="2:51" s="12" customFormat="1" ht="13.5">
      <c r="B537" s="198"/>
      <c r="D537" s="186" t="s">
        <v>143</v>
      </c>
      <c r="E537" s="199" t="s">
        <v>5</v>
      </c>
      <c r="F537" s="200" t="s">
        <v>653</v>
      </c>
      <c r="H537" s="201">
        <v>1.125</v>
      </c>
      <c r="I537" s="202"/>
      <c r="L537" s="198"/>
      <c r="M537" s="203"/>
      <c r="N537" s="204"/>
      <c r="O537" s="204"/>
      <c r="P537" s="204"/>
      <c r="Q537" s="204"/>
      <c r="R537" s="204"/>
      <c r="S537" s="204"/>
      <c r="T537" s="205"/>
      <c r="AT537" s="199" t="s">
        <v>143</v>
      </c>
      <c r="AU537" s="199" t="s">
        <v>86</v>
      </c>
      <c r="AV537" s="12" t="s">
        <v>86</v>
      </c>
      <c r="AW537" s="12" t="s">
        <v>39</v>
      </c>
      <c r="AX537" s="12" t="s">
        <v>76</v>
      </c>
      <c r="AY537" s="199" t="s">
        <v>130</v>
      </c>
    </row>
    <row r="538" spans="2:51" s="11" customFormat="1" ht="13.5">
      <c r="B538" s="191"/>
      <c r="D538" s="186" t="s">
        <v>143</v>
      </c>
      <c r="E538" s="192" t="s">
        <v>5</v>
      </c>
      <c r="F538" s="193" t="s">
        <v>181</v>
      </c>
      <c r="H538" s="192" t="s">
        <v>5</v>
      </c>
      <c r="I538" s="194"/>
      <c r="L538" s="191"/>
      <c r="M538" s="195"/>
      <c r="N538" s="196"/>
      <c r="O538" s="196"/>
      <c r="P538" s="196"/>
      <c r="Q538" s="196"/>
      <c r="R538" s="196"/>
      <c r="S538" s="196"/>
      <c r="T538" s="197"/>
      <c r="AT538" s="192" t="s">
        <v>143</v>
      </c>
      <c r="AU538" s="192" t="s">
        <v>86</v>
      </c>
      <c r="AV538" s="11" t="s">
        <v>24</v>
      </c>
      <c r="AW538" s="11" t="s">
        <v>39</v>
      </c>
      <c r="AX538" s="11" t="s">
        <v>76</v>
      </c>
      <c r="AY538" s="192" t="s">
        <v>130</v>
      </c>
    </row>
    <row r="539" spans="2:51" s="12" customFormat="1" ht="13.5">
      <c r="B539" s="198"/>
      <c r="D539" s="186" t="s">
        <v>143</v>
      </c>
      <c r="E539" s="199" t="s">
        <v>5</v>
      </c>
      <c r="F539" s="200" t="s">
        <v>653</v>
      </c>
      <c r="H539" s="201">
        <v>1.125</v>
      </c>
      <c r="I539" s="202"/>
      <c r="L539" s="198"/>
      <c r="M539" s="203"/>
      <c r="N539" s="204"/>
      <c r="O539" s="204"/>
      <c r="P539" s="204"/>
      <c r="Q539" s="204"/>
      <c r="R539" s="204"/>
      <c r="S539" s="204"/>
      <c r="T539" s="205"/>
      <c r="AT539" s="199" t="s">
        <v>143</v>
      </c>
      <c r="AU539" s="199" t="s">
        <v>86</v>
      </c>
      <c r="AV539" s="12" t="s">
        <v>86</v>
      </c>
      <c r="AW539" s="12" t="s">
        <v>39</v>
      </c>
      <c r="AX539" s="12" t="s">
        <v>76</v>
      </c>
      <c r="AY539" s="199" t="s">
        <v>130</v>
      </c>
    </row>
    <row r="540" spans="2:51" s="11" customFormat="1" ht="13.5">
      <c r="B540" s="191"/>
      <c r="D540" s="186" t="s">
        <v>143</v>
      </c>
      <c r="E540" s="192" t="s">
        <v>5</v>
      </c>
      <c r="F540" s="193" t="s">
        <v>187</v>
      </c>
      <c r="H540" s="192" t="s">
        <v>5</v>
      </c>
      <c r="I540" s="194"/>
      <c r="L540" s="191"/>
      <c r="M540" s="195"/>
      <c r="N540" s="196"/>
      <c r="O540" s="196"/>
      <c r="P540" s="196"/>
      <c r="Q540" s="196"/>
      <c r="R540" s="196"/>
      <c r="S540" s="196"/>
      <c r="T540" s="197"/>
      <c r="AT540" s="192" t="s">
        <v>143</v>
      </c>
      <c r="AU540" s="192" t="s">
        <v>86</v>
      </c>
      <c r="AV540" s="11" t="s">
        <v>24</v>
      </c>
      <c r="AW540" s="11" t="s">
        <v>39</v>
      </c>
      <c r="AX540" s="11" t="s">
        <v>76</v>
      </c>
      <c r="AY540" s="192" t="s">
        <v>130</v>
      </c>
    </row>
    <row r="541" spans="2:51" s="12" customFormat="1" ht="13.5">
      <c r="B541" s="198"/>
      <c r="D541" s="186" t="s">
        <v>143</v>
      </c>
      <c r="E541" s="199" t="s">
        <v>5</v>
      </c>
      <c r="F541" s="200" t="s">
        <v>652</v>
      </c>
      <c r="H541" s="201">
        <v>2.25</v>
      </c>
      <c r="I541" s="202"/>
      <c r="L541" s="198"/>
      <c r="M541" s="203"/>
      <c r="N541" s="204"/>
      <c r="O541" s="204"/>
      <c r="P541" s="204"/>
      <c r="Q541" s="204"/>
      <c r="R541" s="204"/>
      <c r="S541" s="204"/>
      <c r="T541" s="205"/>
      <c r="AT541" s="199" t="s">
        <v>143</v>
      </c>
      <c r="AU541" s="199" t="s">
        <v>86</v>
      </c>
      <c r="AV541" s="12" t="s">
        <v>86</v>
      </c>
      <c r="AW541" s="12" t="s">
        <v>39</v>
      </c>
      <c r="AX541" s="12" t="s">
        <v>76</v>
      </c>
      <c r="AY541" s="199" t="s">
        <v>130</v>
      </c>
    </row>
    <row r="542" spans="2:51" s="11" customFormat="1" ht="13.5">
      <c r="B542" s="191"/>
      <c r="D542" s="186" t="s">
        <v>143</v>
      </c>
      <c r="E542" s="192" t="s">
        <v>5</v>
      </c>
      <c r="F542" s="193" t="s">
        <v>194</v>
      </c>
      <c r="H542" s="192" t="s">
        <v>5</v>
      </c>
      <c r="I542" s="194"/>
      <c r="L542" s="191"/>
      <c r="M542" s="195"/>
      <c r="N542" s="196"/>
      <c r="O542" s="196"/>
      <c r="P542" s="196"/>
      <c r="Q542" s="196"/>
      <c r="R542" s="196"/>
      <c r="S542" s="196"/>
      <c r="T542" s="197"/>
      <c r="AT542" s="192" t="s">
        <v>143</v>
      </c>
      <c r="AU542" s="192" t="s">
        <v>86</v>
      </c>
      <c r="AV542" s="11" t="s">
        <v>24</v>
      </c>
      <c r="AW542" s="11" t="s">
        <v>39</v>
      </c>
      <c r="AX542" s="11" t="s">
        <v>76</v>
      </c>
      <c r="AY542" s="192" t="s">
        <v>130</v>
      </c>
    </row>
    <row r="543" spans="2:51" s="12" customFormat="1" ht="13.5">
      <c r="B543" s="198"/>
      <c r="D543" s="186" t="s">
        <v>143</v>
      </c>
      <c r="E543" s="199" t="s">
        <v>5</v>
      </c>
      <c r="F543" s="200" t="s">
        <v>652</v>
      </c>
      <c r="H543" s="201">
        <v>2.25</v>
      </c>
      <c r="I543" s="202"/>
      <c r="L543" s="198"/>
      <c r="M543" s="203"/>
      <c r="N543" s="204"/>
      <c r="O543" s="204"/>
      <c r="P543" s="204"/>
      <c r="Q543" s="204"/>
      <c r="R543" s="204"/>
      <c r="S543" s="204"/>
      <c r="T543" s="205"/>
      <c r="AT543" s="199" t="s">
        <v>143</v>
      </c>
      <c r="AU543" s="199" t="s">
        <v>86</v>
      </c>
      <c r="AV543" s="12" t="s">
        <v>86</v>
      </c>
      <c r="AW543" s="12" t="s">
        <v>39</v>
      </c>
      <c r="AX543" s="12" t="s">
        <v>76</v>
      </c>
      <c r="AY543" s="199" t="s">
        <v>130</v>
      </c>
    </row>
    <row r="544" spans="2:51" s="11" customFormat="1" ht="13.5">
      <c r="B544" s="191"/>
      <c r="D544" s="186" t="s">
        <v>143</v>
      </c>
      <c r="E544" s="192" t="s">
        <v>5</v>
      </c>
      <c r="F544" s="193" t="s">
        <v>195</v>
      </c>
      <c r="H544" s="192" t="s">
        <v>5</v>
      </c>
      <c r="I544" s="194"/>
      <c r="L544" s="191"/>
      <c r="M544" s="195"/>
      <c r="N544" s="196"/>
      <c r="O544" s="196"/>
      <c r="P544" s="196"/>
      <c r="Q544" s="196"/>
      <c r="R544" s="196"/>
      <c r="S544" s="196"/>
      <c r="T544" s="197"/>
      <c r="AT544" s="192" t="s">
        <v>143</v>
      </c>
      <c r="AU544" s="192" t="s">
        <v>86</v>
      </c>
      <c r="AV544" s="11" t="s">
        <v>24</v>
      </c>
      <c r="AW544" s="11" t="s">
        <v>39</v>
      </c>
      <c r="AX544" s="11" t="s">
        <v>76</v>
      </c>
      <c r="AY544" s="192" t="s">
        <v>130</v>
      </c>
    </row>
    <row r="545" spans="2:65" s="12" customFormat="1" ht="13.5">
      <c r="B545" s="198"/>
      <c r="D545" s="186" t="s">
        <v>143</v>
      </c>
      <c r="E545" s="199" t="s">
        <v>5</v>
      </c>
      <c r="F545" s="200" t="s">
        <v>654</v>
      </c>
      <c r="H545" s="201">
        <v>4.5</v>
      </c>
      <c r="I545" s="202"/>
      <c r="L545" s="198"/>
      <c r="M545" s="203"/>
      <c r="N545" s="204"/>
      <c r="O545" s="204"/>
      <c r="P545" s="204"/>
      <c r="Q545" s="204"/>
      <c r="R545" s="204"/>
      <c r="S545" s="204"/>
      <c r="T545" s="205"/>
      <c r="AT545" s="199" t="s">
        <v>143</v>
      </c>
      <c r="AU545" s="199" t="s">
        <v>86</v>
      </c>
      <c r="AV545" s="12" t="s">
        <v>86</v>
      </c>
      <c r="AW545" s="12" t="s">
        <v>39</v>
      </c>
      <c r="AX545" s="12" t="s">
        <v>76</v>
      </c>
      <c r="AY545" s="199" t="s">
        <v>130</v>
      </c>
    </row>
    <row r="546" spans="2:65" s="11" customFormat="1" ht="13.5">
      <c r="B546" s="191"/>
      <c r="D546" s="186" t="s">
        <v>143</v>
      </c>
      <c r="E546" s="192" t="s">
        <v>5</v>
      </c>
      <c r="F546" s="193" t="s">
        <v>181</v>
      </c>
      <c r="H546" s="192" t="s">
        <v>5</v>
      </c>
      <c r="I546" s="194"/>
      <c r="L546" s="191"/>
      <c r="M546" s="195"/>
      <c r="N546" s="196"/>
      <c r="O546" s="196"/>
      <c r="P546" s="196"/>
      <c r="Q546" s="196"/>
      <c r="R546" s="196"/>
      <c r="S546" s="196"/>
      <c r="T546" s="197"/>
      <c r="AT546" s="192" t="s">
        <v>143</v>
      </c>
      <c r="AU546" s="192" t="s">
        <v>86</v>
      </c>
      <c r="AV546" s="11" t="s">
        <v>24</v>
      </c>
      <c r="AW546" s="11" t="s">
        <v>39</v>
      </c>
      <c r="AX546" s="11" t="s">
        <v>76</v>
      </c>
      <c r="AY546" s="192" t="s">
        <v>130</v>
      </c>
    </row>
    <row r="547" spans="2:65" s="12" customFormat="1" ht="13.5">
      <c r="B547" s="198"/>
      <c r="D547" s="186" t="s">
        <v>143</v>
      </c>
      <c r="E547" s="199" t="s">
        <v>5</v>
      </c>
      <c r="F547" s="200" t="s">
        <v>655</v>
      </c>
      <c r="H547" s="201">
        <v>8.25</v>
      </c>
      <c r="I547" s="202"/>
      <c r="L547" s="198"/>
      <c r="M547" s="203"/>
      <c r="N547" s="204"/>
      <c r="O547" s="204"/>
      <c r="P547" s="204"/>
      <c r="Q547" s="204"/>
      <c r="R547" s="204"/>
      <c r="S547" s="204"/>
      <c r="T547" s="205"/>
      <c r="AT547" s="199" t="s">
        <v>143</v>
      </c>
      <c r="AU547" s="199" t="s">
        <v>86</v>
      </c>
      <c r="AV547" s="12" t="s">
        <v>86</v>
      </c>
      <c r="AW547" s="12" t="s">
        <v>39</v>
      </c>
      <c r="AX547" s="12" t="s">
        <v>76</v>
      </c>
      <c r="AY547" s="199" t="s">
        <v>130</v>
      </c>
    </row>
    <row r="548" spans="2:65" s="11" customFormat="1" ht="13.5">
      <c r="B548" s="191"/>
      <c r="D548" s="186" t="s">
        <v>143</v>
      </c>
      <c r="E548" s="192" t="s">
        <v>5</v>
      </c>
      <c r="F548" s="193" t="s">
        <v>194</v>
      </c>
      <c r="H548" s="192" t="s">
        <v>5</v>
      </c>
      <c r="I548" s="194"/>
      <c r="L548" s="191"/>
      <c r="M548" s="195"/>
      <c r="N548" s="196"/>
      <c r="O548" s="196"/>
      <c r="P548" s="196"/>
      <c r="Q548" s="196"/>
      <c r="R548" s="196"/>
      <c r="S548" s="196"/>
      <c r="T548" s="197"/>
      <c r="AT548" s="192" t="s">
        <v>143</v>
      </c>
      <c r="AU548" s="192" t="s">
        <v>86</v>
      </c>
      <c r="AV548" s="11" t="s">
        <v>24</v>
      </c>
      <c r="AW548" s="11" t="s">
        <v>39</v>
      </c>
      <c r="AX548" s="11" t="s">
        <v>76</v>
      </c>
      <c r="AY548" s="192" t="s">
        <v>130</v>
      </c>
    </row>
    <row r="549" spans="2:65" s="12" customFormat="1" ht="13.5">
      <c r="B549" s="198"/>
      <c r="D549" s="186" t="s">
        <v>143</v>
      </c>
      <c r="E549" s="199" t="s">
        <v>5</v>
      </c>
      <c r="F549" s="200" t="s">
        <v>652</v>
      </c>
      <c r="H549" s="201">
        <v>2.25</v>
      </c>
      <c r="I549" s="202"/>
      <c r="L549" s="198"/>
      <c r="M549" s="203"/>
      <c r="N549" s="204"/>
      <c r="O549" s="204"/>
      <c r="P549" s="204"/>
      <c r="Q549" s="204"/>
      <c r="R549" s="204"/>
      <c r="S549" s="204"/>
      <c r="T549" s="205"/>
      <c r="AT549" s="199" t="s">
        <v>143</v>
      </c>
      <c r="AU549" s="199" t="s">
        <v>86</v>
      </c>
      <c r="AV549" s="12" t="s">
        <v>86</v>
      </c>
      <c r="AW549" s="12" t="s">
        <v>39</v>
      </c>
      <c r="AX549" s="12" t="s">
        <v>76</v>
      </c>
      <c r="AY549" s="199" t="s">
        <v>130</v>
      </c>
    </row>
    <row r="550" spans="2:65" s="11" customFormat="1" ht="13.5">
      <c r="B550" s="191"/>
      <c r="D550" s="186" t="s">
        <v>143</v>
      </c>
      <c r="E550" s="192" t="s">
        <v>5</v>
      </c>
      <c r="F550" s="193" t="s">
        <v>195</v>
      </c>
      <c r="H550" s="192" t="s">
        <v>5</v>
      </c>
      <c r="I550" s="194"/>
      <c r="L550" s="191"/>
      <c r="M550" s="195"/>
      <c r="N550" s="196"/>
      <c r="O550" s="196"/>
      <c r="P550" s="196"/>
      <c r="Q550" s="196"/>
      <c r="R550" s="196"/>
      <c r="S550" s="196"/>
      <c r="T550" s="197"/>
      <c r="AT550" s="192" t="s">
        <v>143</v>
      </c>
      <c r="AU550" s="192" t="s">
        <v>86</v>
      </c>
      <c r="AV550" s="11" t="s">
        <v>24</v>
      </c>
      <c r="AW550" s="11" t="s">
        <v>39</v>
      </c>
      <c r="AX550" s="11" t="s">
        <v>76</v>
      </c>
      <c r="AY550" s="192" t="s">
        <v>130</v>
      </c>
    </row>
    <row r="551" spans="2:65" s="12" customFormat="1" ht="13.5">
      <c r="B551" s="198"/>
      <c r="D551" s="186" t="s">
        <v>143</v>
      </c>
      <c r="E551" s="199" t="s">
        <v>5</v>
      </c>
      <c r="F551" s="200" t="s">
        <v>654</v>
      </c>
      <c r="H551" s="201">
        <v>4.5</v>
      </c>
      <c r="I551" s="202"/>
      <c r="L551" s="198"/>
      <c r="M551" s="203"/>
      <c r="N551" s="204"/>
      <c r="O551" s="204"/>
      <c r="P551" s="204"/>
      <c r="Q551" s="204"/>
      <c r="R551" s="204"/>
      <c r="S551" s="204"/>
      <c r="T551" s="205"/>
      <c r="AT551" s="199" t="s">
        <v>143</v>
      </c>
      <c r="AU551" s="199" t="s">
        <v>86</v>
      </c>
      <c r="AV551" s="12" t="s">
        <v>86</v>
      </c>
      <c r="AW551" s="12" t="s">
        <v>39</v>
      </c>
      <c r="AX551" s="12" t="s">
        <v>76</v>
      </c>
      <c r="AY551" s="199" t="s">
        <v>130</v>
      </c>
    </row>
    <row r="552" spans="2:65" s="11" customFormat="1" ht="13.5">
      <c r="B552" s="191"/>
      <c r="D552" s="186" t="s">
        <v>143</v>
      </c>
      <c r="E552" s="192" t="s">
        <v>5</v>
      </c>
      <c r="F552" s="193" t="s">
        <v>360</v>
      </c>
      <c r="H552" s="192" t="s">
        <v>5</v>
      </c>
      <c r="I552" s="194"/>
      <c r="L552" s="191"/>
      <c r="M552" s="195"/>
      <c r="N552" s="196"/>
      <c r="O552" s="196"/>
      <c r="P552" s="196"/>
      <c r="Q552" s="196"/>
      <c r="R552" s="196"/>
      <c r="S552" s="196"/>
      <c r="T552" s="197"/>
      <c r="AT552" s="192" t="s">
        <v>143</v>
      </c>
      <c r="AU552" s="192" t="s">
        <v>86</v>
      </c>
      <c r="AV552" s="11" t="s">
        <v>24</v>
      </c>
      <c r="AW552" s="11" t="s">
        <v>39</v>
      </c>
      <c r="AX552" s="11" t="s">
        <v>76</v>
      </c>
      <c r="AY552" s="192" t="s">
        <v>130</v>
      </c>
    </row>
    <row r="553" spans="2:65" s="12" customFormat="1" ht="13.5">
      <c r="B553" s="198"/>
      <c r="D553" s="186" t="s">
        <v>143</v>
      </c>
      <c r="E553" s="199" t="s">
        <v>5</v>
      </c>
      <c r="F553" s="200" t="s">
        <v>656</v>
      </c>
      <c r="H553" s="201">
        <v>3</v>
      </c>
      <c r="I553" s="202"/>
      <c r="L553" s="198"/>
      <c r="M553" s="203"/>
      <c r="N553" s="204"/>
      <c r="O553" s="204"/>
      <c r="P553" s="204"/>
      <c r="Q553" s="204"/>
      <c r="R553" s="204"/>
      <c r="S553" s="204"/>
      <c r="T553" s="205"/>
      <c r="AT553" s="199" t="s">
        <v>143</v>
      </c>
      <c r="AU553" s="199" t="s">
        <v>86</v>
      </c>
      <c r="AV553" s="12" t="s">
        <v>86</v>
      </c>
      <c r="AW553" s="12" t="s">
        <v>39</v>
      </c>
      <c r="AX553" s="12" t="s">
        <v>76</v>
      </c>
      <c r="AY553" s="199" t="s">
        <v>130</v>
      </c>
    </row>
    <row r="554" spans="2:65" s="12" customFormat="1" ht="13.5">
      <c r="B554" s="198"/>
      <c r="D554" s="186" t="s">
        <v>143</v>
      </c>
      <c r="E554" s="199" t="s">
        <v>5</v>
      </c>
      <c r="F554" s="200" t="s">
        <v>657</v>
      </c>
      <c r="H554" s="201">
        <v>10</v>
      </c>
      <c r="I554" s="202"/>
      <c r="L554" s="198"/>
      <c r="M554" s="203"/>
      <c r="N554" s="204"/>
      <c r="O554" s="204"/>
      <c r="P554" s="204"/>
      <c r="Q554" s="204"/>
      <c r="R554" s="204"/>
      <c r="S554" s="204"/>
      <c r="T554" s="205"/>
      <c r="AT554" s="199" t="s">
        <v>143</v>
      </c>
      <c r="AU554" s="199" t="s">
        <v>86</v>
      </c>
      <c r="AV554" s="12" t="s">
        <v>86</v>
      </c>
      <c r="AW554" s="12" t="s">
        <v>39</v>
      </c>
      <c r="AX554" s="12" t="s">
        <v>76</v>
      </c>
      <c r="AY554" s="199" t="s">
        <v>130</v>
      </c>
    </row>
    <row r="555" spans="2:65" s="12" customFormat="1" ht="13.5">
      <c r="B555" s="198"/>
      <c r="D555" s="186" t="s">
        <v>143</v>
      </c>
      <c r="E555" s="199" t="s">
        <v>5</v>
      </c>
      <c r="F555" s="200" t="s">
        <v>658</v>
      </c>
      <c r="H555" s="201">
        <v>1</v>
      </c>
      <c r="I555" s="202"/>
      <c r="L555" s="198"/>
      <c r="M555" s="203"/>
      <c r="N555" s="204"/>
      <c r="O555" s="204"/>
      <c r="P555" s="204"/>
      <c r="Q555" s="204"/>
      <c r="R555" s="204"/>
      <c r="S555" s="204"/>
      <c r="T555" s="205"/>
      <c r="AT555" s="199" t="s">
        <v>143</v>
      </c>
      <c r="AU555" s="199" t="s">
        <v>86</v>
      </c>
      <c r="AV555" s="12" t="s">
        <v>86</v>
      </c>
      <c r="AW555" s="12" t="s">
        <v>39</v>
      </c>
      <c r="AX555" s="12" t="s">
        <v>76</v>
      </c>
      <c r="AY555" s="199" t="s">
        <v>130</v>
      </c>
    </row>
    <row r="556" spans="2:65" s="14" customFormat="1" ht="13.5">
      <c r="B556" s="214"/>
      <c r="D556" s="186" t="s">
        <v>143</v>
      </c>
      <c r="E556" s="215" t="s">
        <v>5</v>
      </c>
      <c r="F556" s="216" t="s">
        <v>203</v>
      </c>
      <c r="H556" s="217">
        <v>56.75</v>
      </c>
      <c r="I556" s="218"/>
      <c r="L556" s="214"/>
      <c r="M556" s="219"/>
      <c r="N556" s="220"/>
      <c r="O556" s="220"/>
      <c r="P556" s="220"/>
      <c r="Q556" s="220"/>
      <c r="R556" s="220"/>
      <c r="S556" s="220"/>
      <c r="T556" s="221"/>
      <c r="AT556" s="215" t="s">
        <v>143</v>
      </c>
      <c r="AU556" s="215" t="s">
        <v>86</v>
      </c>
      <c r="AV556" s="14" t="s">
        <v>137</v>
      </c>
      <c r="AW556" s="14" t="s">
        <v>39</v>
      </c>
      <c r="AX556" s="14" t="s">
        <v>24</v>
      </c>
      <c r="AY556" s="215" t="s">
        <v>130</v>
      </c>
    </row>
    <row r="557" spans="2:65" s="1" customFormat="1" ht="25.5" customHeight="1">
      <c r="B557" s="173"/>
      <c r="C557" s="174" t="s">
        <v>659</v>
      </c>
      <c r="D557" s="174" t="s">
        <v>132</v>
      </c>
      <c r="E557" s="175" t="s">
        <v>660</v>
      </c>
      <c r="F557" s="176" t="s">
        <v>661</v>
      </c>
      <c r="G557" s="177" t="s">
        <v>241</v>
      </c>
      <c r="H557" s="178">
        <v>56.75</v>
      </c>
      <c r="I557" s="179"/>
      <c r="J557" s="180">
        <f>ROUND(I557*H557,2)</f>
        <v>0</v>
      </c>
      <c r="K557" s="176" t="s">
        <v>5</v>
      </c>
      <c r="L557" s="41"/>
      <c r="M557" s="181" t="s">
        <v>5</v>
      </c>
      <c r="N557" s="182" t="s">
        <v>47</v>
      </c>
      <c r="O557" s="42"/>
      <c r="P557" s="183">
        <f>O557*H557</f>
        <v>0</v>
      </c>
      <c r="Q557" s="183">
        <v>0.34838999999999998</v>
      </c>
      <c r="R557" s="183">
        <f>Q557*H557</f>
        <v>19.7711325</v>
      </c>
      <c r="S557" s="183">
        <v>0</v>
      </c>
      <c r="T557" s="184">
        <f>S557*H557</f>
        <v>0</v>
      </c>
      <c r="AR557" s="24" t="s">
        <v>137</v>
      </c>
      <c r="AT557" s="24" t="s">
        <v>132</v>
      </c>
      <c r="AU557" s="24" t="s">
        <v>86</v>
      </c>
      <c r="AY557" s="24" t="s">
        <v>130</v>
      </c>
      <c r="BE557" s="185">
        <f>IF(N557="základní",J557,0)</f>
        <v>0</v>
      </c>
      <c r="BF557" s="185">
        <f>IF(N557="snížená",J557,0)</f>
        <v>0</v>
      </c>
      <c r="BG557" s="185">
        <f>IF(N557="zákl. přenesená",J557,0)</f>
        <v>0</v>
      </c>
      <c r="BH557" s="185">
        <f>IF(N557="sníž. přenesená",J557,0)</f>
        <v>0</v>
      </c>
      <c r="BI557" s="185">
        <f>IF(N557="nulová",J557,0)</f>
        <v>0</v>
      </c>
      <c r="BJ557" s="24" t="s">
        <v>24</v>
      </c>
      <c r="BK557" s="185">
        <f>ROUND(I557*H557,2)</f>
        <v>0</v>
      </c>
      <c r="BL557" s="24" t="s">
        <v>137</v>
      </c>
      <c r="BM557" s="24" t="s">
        <v>662</v>
      </c>
    </row>
    <row r="558" spans="2:65" s="1" customFormat="1" ht="27">
      <c r="B558" s="41"/>
      <c r="D558" s="186" t="s">
        <v>139</v>
      </c>
      <c r="F558" s="187" t="s">
        <v>663</v>
      </c>
      <c r="I558" s="188"/>
      <c r="L558" s="41"/>
      <c r="M558" s="189"/>
      <c r="N558" s="42"/>
      <c r="O558" s="42"/>
      <c r="P558" s="42"/>
      <c r="Q558" s="42"/>
      <c r="R558" s="42"/>
      <c r="S558" s="42"/>
      <c r="T558" s="70"/>
      <c r="AT558" s="24" t="s">
        <v>139</v>
      </c>
      <c r="AU558" s="24" t="s">
        <v>86</v>
      </c>
    </row>
    <row r="559" spans="2:65" s="11" customFormat="1" ht="13.5">
      <c r="B559" s="191"/>
      <c r="D559" s="186" t="s">
        <v>143</v>
      </c>
      <c r="E559" s="192" t="s">
        <v>5</v>
      </c>
      <c r="F559" s="193" t="s">
        <v>649</v>
      </c>
      <c r="H559" s="192" t="s">
        <v>5</v>
      </c>
      <c r="I559" s="194"/>
      <c r="L559" s="191"/>
      <c r="M559" s="195"/>
      <c r="N559" s="196"/>
      <c r="O559" s="196"/>
      <c r="P559" s="196"/>
      <c r="Q559" s="196"/>
      <c r="R559" s="196"/>
      <c r="S559" s="196"/>
      <c r="T559" s="197"/>
      <c r="AT559" s="192" t="s">
        <v>143</v>
      </c>
      <c r="AU559" s="192" t="s">
        <v>86</v>
      </c>
      <c r="AV559" s="11" t="s">
        <v>24</v>
      </c>
      <c r="AW559" s="11" t="s">
        <v>39</v>
      </c>
      <c r="AX559" s="11" t="s">
        <v>76</v>
      </c>
      <c r="AY559" s="192" t="s">
        <v>130</v>
      </c>
    </row>
    <row r="560" spans="2:65" s="12" customFormat="1" ht="13.5">
      <c r="B560" s="198"/>
      <c r="D560" s="186" t="s">
        <v>143</v>
      </c>
      <c r="E560" s="199" t="s">
        <v>5</v>
      </c>
      <c r="F560" s="200" t="s">
        <v>664</v>
      </c>
      <c r="H560" s="201">
        <v>56.75</v>
      </c>
      <c r="I560" s="202"/>
      <c r="L560" s="198"/>
      <c r="M560" s="203"/>
      <c r="N560" s="204"/>
      <c r="O560" s="204"/>
      <c r="P560" s="204"/>
      <c r="Q560" s="204"/>
      <c r="R560" s="204"/>
      <c r="S560" s="204"/>
      <c r="T560" s="205"/>
      <c r="AT560" s="199" t="s">
        <v>143</v>
      </c>
      <c r="AU560" s="199" t="s">
        <v>86</v>
      </c>
      <c r="AV560" s="12" t="s">
        <v>86</v>
      </c>
      <c r="AW560" s="12" t="s">
        <v>39</v>
      </c>
      <c r="AX560" s="12" t="s">
        <v>24</v>
      </c>
      <c r="AY560" s="199" t="s">
        <v>130</v>
      </c>
    </row>
    <row r="561" spans="2:65" s="1" customFormat="1" ht="25.5" customHeight="1">
      <c r="B561" s="173"/>
      <c r="C561" s="174" t="s">
        <v>665</v>
      </c>
      <c r="D561" s="174" t="s">
        <v>132</v>
      </c>
      <c r="E561" s="175" t="s">
        <v>666</v>
      </c>
      <c r="F561" s="176" t="s">
        <v>667</v>
      </c>
      <c r="G561" s="177" t="s">
        <v>241</v>
      </c>
      <c r="H561" s="178">
        <v>56.75</v>
      </c>
      <c r="I561" s="179"/>
      <c r="J561" s="180">
        <f>ROUND(I561*H561,2)</f>
        <v>0</v>
      </c>
      <c r="K561" s="176" t="s">
        <v>136</v>
      </c>
      <c r="L561" s="41"/>
      <c r="M561" s="181" t="s">
        <v>5</v>
      </c>
      <c r="N561" s="182" t="s">
        <v>47</v>
      </c>
      <c r="O561" s="42"/>
      <c r="P561" s="183">
        <f>O561*H561</f>
        <v>0</v>
      </c>
      <c r="Q561" s="183">
        <v>0.13188</v>
      </c>
      <c r="R561" s="183">
        <f>Q561*H561</f>
        <v>7.4841899999999999</v>
      </c>
      <c r="S561" s="183">
        <v>0</v>
      </c>
      <c r="T561" s="184">
        <f>S561*H561</f>
        <v>0</v>
      </c>
      <c r="AR561" s="24" t="s">
        <v>137</v>
      </c>
      <c r="AT561" s="24" t="s">
        <v>132</v>
      </c>
      <c r="AU561" s="24" t="s">
        <v>86</v>
      </c>
      <c r="AY561" s="24" t="s">
        <v>130</v>
      </c>
      <c r="BE561" s="185">
        <f>IF(N561="základní",J561,0)</f>
        <v>0</v>
      </c>
      <c r="BF561" s="185">
        <f>IF(N561="snížená",J561,0)</f>
        <v>0</v>
      </c>
      <c r="BG561" s="185">
        <f>IF(N561="zákl. přenesená",J561,0)</f>
        <v>0</v>
      </c>
      <c r="BH561" s="185">
        <f>IF(N561="sníž. přenesená",J561,0)</f>
        <v>0</v>
      </c>
      <c r="BI561" s="185">
        <f>IF(N561="nulová",J561,0)</f>
        <v>0</v>
      </c>
      <c r="BJ561" s="24" t="s">
        <v>24</v>
      </c>
      <c r="BK561" s="185">
        <f>ROUND(I561*H561,2)</f>
        <v>0</v>
      </c>
      <c r="BL561" s="24" t="s">
        <v>137</v>
      </c>
      <c r="BM561" s="24" t="s">
        <v>668</v>
      </c>
    </row>
    <row r="562" spans="2:65" s="1" customFormat="1" ht="27">
      <c r="B562" s="41"/>
      <c r="D562" s="186" t="s">
        <v>139</v>
      </c>
      <c r="F562" s="187" t="s">
        <v>669</v>
      </c>
      <c r="I562" s="188"/>
      <c r="L562" s="41"/>
      <c r="M562" s="189"/>
      <c r="N562" s="42"/>
      <c r="O562" s="42"/>
      <c r="P562" s="42"/>
      <c r="Q562" s="42"/>
      <c r="R562" s="42"/>
      <c r="S562" s="42"/>
      <c r="T562" s="70"/>
      <c r="AT562" s="24" t="s">
        <v>139</v>
      </c>
      <c r="AU562" s="24" t="s">
        <v>86</v>
      </c>
    </row>
    <row r="563" spans="2:65" s="1" customFormat="1" ht="27">
      <c r="B563" s="41"/>
      <c r="D563" s="186" t="s">
        <v>141</v>
      </c>
      <c r="F563" s="190" t="s">
        <v>670</v>
      </c>
      <c r="I563" s="188"/>
      <c r="L563" s="41"/>
      <c r="M563" s="189"/>
      <c r="N563" s="42"/>
      <c r="O563" s="42"/>
      <c r="P563" s="42"/>
      <c r="Q563" s="42"/>
      <c r="R563" s="42"/>
      <c r="S563" s="42"/>
      <c r="T563" s="70"/>
      <c r="AT563" s="24" t="s">
        <v>141</v>
      </c>
      <c r="AU563" s="24" t="s">
        <v>86</v>
      </c>
    </row>
    <row r="564" spans="2:65" s="11" customFormat="1" ht="13.5">
      <c r="B564" s="191"/>
      <c r="D564" s="186" t="s">
        <v>143</v>
      </c>
      <c r="E564" s="192" t="s">
        <v>5</v>
      </c>
      <c r="F564" s="193" t="s">
        <v>649</v>
      </c>
      <c r="H564" s="192" t="s">
        <v>5</v>
      </c>
      <c r="I564" s="194"/>
      <c r="L564" s="191"/>
      <c r="M564" s="195"/>
      <c r="N564" s="196"/>
      <c r="O564" s="196"/>
      <c r="P564" s="196"/>
      <c r="Q564" s="196"/>
      <c r="R564" s="196"/>
      <c r="S564" s="196"/>
      <c r="T564" s="197"/>
      <c r="AT564" s="192" t="s">
        <v>143</v>
      </c>
      <c r="AU564" s="192" t="s">
        <v>86</v>
      </c>
      <c r="AV564" s="11" t="s">
        <v>24</v>
      </c>
      <c r="AW564" s="11" t="s">
        <v>39</v>
      </c>
      <c r="AX564" s="11" t="s">
        <v>76</v>
      </c>
      <c r="AY564" s="192" t="s">
        <v>130</v>
      </c>
    </row>
    <row r="565" spans="2:65" s="12" customFormat="1" ht="13.5">
      <c r="B565" s="198"/>
      <c r="D565" s="186" t="s">
        <v>143</v>
      </c>
      <c r="E565" s="199" t="s">
        <v>5</v>
      </c>
      <c r="F565" s="200" t="s">
        <v>664</v>
      </c>
      <c r="H565" s="201">
        <v>56.75</v>
      </c>
      <c r="I565" s="202"/>
      <c r="L565" s="198"/>
      <c r="M565" s="203"/>
      <c r="N565" s="204"/>
      <c r="O565" s="204"/>
      <c r="P565" s="204"/>
      <c r="Q565" s="204"/>
      <c r="R565" s="204"/>
      <c r="S565" s="204"/>
      <c r="T565" s="205"/>
      <c r="AT565" s="199" t="s">
        <v>143</v>
      </c>
      <c r="AU565" s="199" t="s">
        <v>86</v>
      </c>
      <c r="AV565" s="12" t="s">
        <v>86</v>
      </c>
      <c r="AW565" s="12" t="s">
        <v>39</v>
      </c>
      <c r="AX565" s="12" t="s">
        <v>24</v>
      </c>
      <c r="AY565" s="199" t="s">
        <v>130</v>
      </c>
    </row>
    <row r="566" spans="2:65" s="1" customFormat="1" ht="16.5" customHeight="1">
      <c r="B566" s="173"/>
      <c r="C566" s="174" t="s">
        <v>671</v>
      </c>
      <c r="D566" s="174" t="s">
        <v>132</v>
      </c>
      <c r="E566" s="175" t="s">
        <v>672</v>
      </c>
      <c r="F566" s="176" t="s">
        <v>673</v>
      </c>
      <c r="G566" s="177" t="s">
        <v>241</v>
      </c>
      <c r="H566" s="178">
        <v>157.43</v>
      </c>
      <c r="I566" s="179"/>
      <c r="J566" s="180">
        <f>ROUND(I566*H566,2)</f>
        <v>0</v>
      </c>
      <c r="K566" s="176" t="s">
        <v>136</v>
      </c>
      <c r="L566" s="41"/>
      <c r="M566" s="181" t="s">
        <v>5</v>
      </c>
      <c r="N566" s="182" t="s">
        <v>47</v>
      </c>
      <c r="O566" s="42"/>
      <c r="P566" s="183">
        <f>O566*H566</f>
        <v>0</v>
      </c>
      <c r="Q566" s="183">
        <v>3.1E-4</v>
      </c>
      <c r="R566" s="183">
        <f>Q566*H566</f>
        <v>4.8803300000000001E-2</v>
      </c>
      <c r="S566" s="183">
        <v>0</v>
      </c>
      <c r="T566" s="184">
        <f>S566*H566</f>
        <v>0</v>
      </c>
      <c r="AR566" s="24" t="s">
        <v>137</v>
      </c>
      <c r="AT566" s="24" t="s">
        <v>132</v>
      </c>
      <c r="AU566" s="24" t="s">
        <v>86</v>
      </c>
      <c r="AY566" s="24" t="s">
        <v>130</v>
      </c>
      <c r="BE566" s="185">
        <f>IF(N566="základní",J566,0)</f>
        <v>0</v>
      </c>
      <c r="BF566" s="185">
        <f>IF(N566="snížená",J566,0)</f>
        <v>0</v>
      </c>
      <c r="BG566" s="185">
        <f>IF(N566="zákl. přenesená",J566,0)</f>
        <v>0</v>
      </c>
      <c r="BH566" s="185">
        <f>IF(N566="sníž. přenesená",J566,0)</f>
        <v>0</v>
      </c>
      <c r="BI566" s="185">
        <f>IF(N566="nulová",J566,0)</f>
        <v>0</v>
      </c>
      <c r="BJ566" s="24" t="s">
        <v>24</v>
      </c>
      <c r="BK566" s="185">
        <f>ROUND(I566*H566,2)</f>
        <v>0</v>
      </c>
      <c r="BL566" s="24" t="s">
        <v>137</v>
      </c>
      <c r="BM566" s="24" t="s">
        <v>674</v>
      </c>
    </row>
    <row r="567" spans="2:65" s="1" customFormat="1" ht="13.5">
      <c r="B567" s="41"/>
      <c r="D567" s="186" t="s">
        <v>139</v>
      </c>
      <c r="F567" s="187" t="s">
        <v>675</v>
      </c>
      <c r="I567" s="188"/>
      <c r="L567" s="41"/>
      <c r="M567" s="189"/>
      <c r="N567" s="42"/>
      <c r="O567" s="42"/>
      <c r="P567" s="42"/>
      <c r="Q567" s="42"/>
      <c r="R567" s="42"/>
      <c r="S567" s="42"/>
      <c r="T567" s="70"/>
      <c r="AT567" s="24" t="s">
        <v>139</v>
      </c>
      <c r="AU567" s="24" t="s">
        <v>86</v>
      </c>
    </row>
    <row r="568" spans="2:65" s="11" customFormat="1" ht="13.5">
      <c r="B568" s="191"/>
      <c r="D568" s="186" t="s">
        <v>143</v>
      </c>
      <c r="E568" s="192" t="s">
        <v>5</v>
      </c>
      <c r="F568" s="193" t="s">
        <v>649</v>
      </c>
      <c r="H568" s="192" t="s">
        <v>5</v>
      </c>
      <c r="I568" s="194"/>
      <c r="L568" s="191"/>
      <c r="M568" s="195"/>
      <c r="N568" s="196"/>
      <c r="O568" s="196"/>
      <c r="P568" s="196"/>
      <c r="Q568" s="196"/>
      <c r="R568" s="196"/>
      <c r="S568" s="196"/>
      <c r="T568" s="197"/>
      <c r="AT568" s="192" t="s">
        <v>143</v>
      </c>
      <c r="AU568" s="192" t="s">
        <v>86</v>
      </c>
      <c r="AV568" s="11" t="s">
        <v>24</v>
      </c>
      <c r="AW568" s="11" t="s">
        <v>39</v>
      </c>
      <c r="AX568" s="11" t="s">
        <v>76</v>
      </c>
      <c r="AY568" s="192" t="s">
        <v>130</v>
      </c>
    </row>
    <row r="569" spans="2:65" s="12" customFormat="1" ht="13.5">
      <c r="B569" s="198"/>
      <c r="D569" s="186" t="s">
        <v>143</v>
      </c>
      <c r="E569" s="199" t="s">
        <v>5</v>
      </c>
      <c r="F569" s="200" t="s">
        <v>676</v>
      </c>
      <c r="H569" s="201">
        <v>157.43</v>
      </c>
      <c r="I569" s="202"/>
      <c r="L569" s="198"/>
      <c r="M569" s="203"/>
      <c r="N569" s="204"/>
      <c r="O569" s="204"/>
      <c r="P569" s="204"/>
      <c r="Q569" s="204"/>
      <c r="R569" s="204"/>
      <c r="S569" s="204"/>
      <c r="T569" s="205"/>
      <c r="AT569" s="199" t="s">
        <v>143</v>
      </c>
      <c r="AU569" s="199" t="s">
        <v>86</v>
      </c>
      <c r="AV569" s="12" t="s">
        <v>86</v>
      </c>
      <c r="AW569" s="12" t="s">
        <v>39</v>
      </c>
      <c r="AX569" s="12" t="s">
        <v>24</v>
      </c>
      <c r="AY569" s="199" t="s">
        <v>130</v>
      </c>
    </row>
    <row r="570" spans="2:65" s="1" customFormat="1" ht="25.5" customHeight="1">
      <c r="B570" s="173"/>
      <c r="C570" s="174" t="s">
        <v>677</v>
      </c>
      <c r="D570" s="174" t="s">
        <v>132</v>
      </c>
      <c r="E570" s="175" t="s">
        <v>678</v>
      </c>
      <c r="F570" s="176" t="s">
        <v>679</v>
      </c>
      <c r="G570" s="177" t="s">
        <v>241</v>
      </c>
      <c r="H570" s="178">
        <v>157.43</v>
      </c>
      <c r="I570" s="179"/>
      <c r="J570" s="180">
        <f>ROUND(I570*H570,2)</f>
        <v>0</v>
      </c>
      <c r="K570" s="176" t="s">
        <v>136</v>
      </c>
      <c r="L570" s="41"/>
      <c r="M570" s="181" t="s">
        <v>5</v>
      </c>
      <c r="N570" s="182" t="s">
        <v>47</v>
      </c>
      <c r="O570" s="42"/>
      <c r="P570" s="183">
        <f>O570*H570</f>
        <v>0</v>
      </c>
      <c r="Q570" s="183">
        <v>0.10373</v>
      </c>
      <c r="R570" s="183">
        <f>Q570*H570</f>
        <v>16.3302139</v>
      </c>
      <c r="S570" s="183">
        <v>0</v>
      </c>
      <c r="T570" s="184">
        <f>S570*H570</f>
        <v>0</v>
      </c>
      <c r="AR570" s="24" t="s">
        <v>137</v>
      </c>
      <c r="AT570" s="24" t="s">
        <v>132</v>
      </c>
      <c r="AU570" s="24" t="s">
        <v>86</v>
      </c>
      <c r="AY570" s="24" t="s">
        <v>130</v>
      </c>
      <c r="BE570" s="185">
        <f>IF(N570="základní",J570,0)</f>
        <v>0</v>
      </c>
      <c r="BF570" s="185">
        <f>IF(N570="snížená",J570,0)</f>
        <v>0</v>
      </c>
      <c r="BG570" s="185">
        <f>IF(N570="zákl. přenesená",J570,0)</f>
        <v>0</v>
      </c>
      <c r="BH570" s="185">
        <f>IF(N570="sníž. přenesená",J570,0)</f>
        <v>0</v>
      </c>
      <c r="BI570" s="185">
        <f>IF(N570="nulová",J570,0)</f>
        <v>0</v>
      </c>
      <c r="BJ570" s="24" t="s">
        <v>24</v>
      </c>
      <c r="BK570" s="185">
        <f>ROUND(I570*H570,2)</f>
        <v>0</v>
      </c>
      <c r="BL570" s="24" t="s">
        <v>137</v>
      </c>
      <c r="BM570" s="24" t="s">
        <v>680</v>
      </c>
    </row>
    <row r="571" spans="2:65" s="1" customFormat="1" ht="27">
      <c r="B571" s="41"/>
      <c r="D571" s="186" t="s">
        <v>139</v>
      </c>
      <c r="F571" s="187" t="s">
        <v>681</v>
      </c>
      <c r="I571" s="188"/>
      <c r="L571" s="41"/>
      <c r="M571" s="189"/>
      <c r="N571" s="42"/>
      <c r="O571" s="42"/>
      <c r="P571" s="42"/>
      <c r="Q571" s="42"/>
      <c r="R571" s="42"/>
      <c r="S571" s="42"/>
      <c r="T571" s="70"/>
      <c r="AT571" s="24" t="s">
        <v>139</v>
      </c>
      <c r="AU571" s="24" t="s">
        <v>86</v>
      </c>
    </row>
    <row r="572" spans="2:65" s="1" customFormat="1" ht="27">
      <c r="B572" s="41"/>
      <c r="D572" s="186" t="s">
        <v>141</v>
      </c>
      <c r="F572" s="190" t="s">
        <v>682</v>
      </c>
      <c r="I572" s="188"/>
      <c r="L572" s="41"/>
      <c r="M572" s="189"/>
      <c r="N572" s="42"/>
      <c r="O572" s="42"/>
      <c r="P572" s="42"/>
      <c r="Q572" s="42"/>
      <c r="R572" s="42"/>
      <c r="S572" s="42"/>
      <c r="T572" s="70"/>
      <c r="AT572" s="24" t="s">
        <v>141</v>
      </c>
      <c r="AU572" s="24" t="s">
        <v>86</v>
      </c>
    </row>
    <row r="573" spans="2:65" s="11" customFormat="1" ht="13.5">
      <c r="B573" s="191"/>
      <c r="D573" s="186" t="s">
        <v>143</v>
      </c>
      <c r="E573" s="192" t="s">
        <v>5</v>
      </c>
      <c r="F573" s="193" t="s">
        <v>649</v>
      </c>
      <c r="H573" s="192" t="s">
        <v>5</v>
      </c>
      <c r="I573" s="194"/>
      <c r="L573" s="191"/>
      <c r="M573" s="195"/>
      <c r="N573" s="196"/>
      <c r="O573" s="196"/>
      <c r="P573" s="196"/>
      <c r="Q573" s="196"/>
      <c r="R573" s="196"/>
      <c r="S573" s="196"/>
      <c r="T573" s="197"/>
      <c r="AT573" s="192" t="s">
        <v>143</v>
      </c>
      <c r="AU573" s="192" t="s">
        <v>86</v>
      </c>
      <c r="AV573" s="11" t="s">
        <v>24</v>
      </c>
      <c r="AW573" s="11" t="s">
        <v>39</v>
      </c>
      <c r="AX573" s="11" t="s">
        <v>76</v>
      </c>
      <c r="AY573" s="192" t="s">
        <v>130</v>
      </c>
    </row>
    <row r="574" spans="2:65" s="12" customFormat="1" ht="13.5">
      <c r="B574" s="198"/>
      <c r="D574" s="186" t="s">
        <v>143</v>
      </c>
      <c r="E574" s="199" t="s">
        <v>5</v>
      </c>
      <c r="F574" s="200" t="s">
        <v>676</v>
      </c>
      <c r="H574" s="201">
        <v>157.43</v>
      </c>
      <c r="I574" s="202"/>
      <c r="L574" s="198"/>
      <c r="M574" s="203"/>
      <c r="N574" s="204"/>
      <c r="O574" s="204"/>
      <c r="P574" s="204"/>
      <c r="Q574" s="204"/>
      <c r="R574" s="204"/>
      <c r="S574" s="204"/>
      <c r="T574" s="205"/>
      <c r="AT574" s="199" t="s">
        <v>143</v>
      </c>
      <c r="AU574" s="199" t="s">
        <v>86</v>
      </c>
      <c r="AV574" s="12" t="s">
        <v>86</v>
      </c>
      <c r="AW574" s="12" t="s">
        <v>39</v>
      </c>
      <c r="AX574" s="12" t="s">
        <v>24</v>
      </c>
      <c r="AY574" s="199" t="s">
        <v>130</v>
      </c>
    </row>
    <row r="575" spans="2:65" s="1" customFormat="1" ht="25.5" customHeight="1">
      <c r="B575" s="173"/>
      <c r="C575" s="174" t="s">
        <v>683</v>
      </c>
      <c r="D575" s="174" t="s">
        <v>132</v>
      </c>
      <c r="E575" s="175" t="s">
        <v>684</v>
      </c>
      <c r="F575" s="176" t="s">
        <v>685</v>
      </c>
      <c r="G575" s="177" t="s">
        <v>156</v>
      </c>
      <c r="H575" s="178">
        <v>60</v>
      </c>
      <c r="I575" s="179"/>
      <c r="J575" s="180">
        <f>ROUND(I575*H575,2)</f>
        <v>0</v>
      </c>
      <c r="K575" s="176" t="s">
        <v>5</v>
      </c>
      <c r="L575" s="41"/>
      <c r="M575" s="181" t="s">
        <v>5</v>
      </c>
      <c r="N575" s="182" t="s">
        <v>47</v>
      </c>
      <c r="O575" s="42"/>
      <c r="P575" s="183">
        <f>O575*H575</f>
        <v>0</v>
      </c>
      <c r="Q575" s="183">
        <v>0</v>
      </c>
      <c r="R575" s="183">
        <f>Q575*H575</f>
        <v>0</v>
      </c>
      <c r="S575" s="183">
        <v>0</v>
      </c>
      <c r="T575" s="184">
        <f>S575*H575</f>
        <v>0</v>
      </c>
      <c r="AR575" s="24" t="s">
        <v>137</v>
      </c>
      <c r="AT575" s="24" t="s">
        <v>132</v>
      </c>
      <c r="AU575" s="24" t="s">
        <v>86</v>
      </c>
      <c r="AY575" s="24" t="s">
        <v>130</v>
      </c>
      <c r="BE575" s="185">
        <f>IF(N575="základní",J575,0)</f>
        <v>0</v>
      </c>
      <c r="BF575" s="185">
        <f>IF(N575="snížená",J575,0)</f>
        <v>0</v>
      </c>
      <c r="BG575" s="185">
        <f>IF(N575="zákl. přenesená",J575,0)</f>
        <v>0</v>
      </c>
      <c r="BH575" s="185">
        <f>IF(N575="sníž. přenesená",J575,0)</f>
        <v>0</v>
      </c>
      <c r="BI575" s="185">
        <f>IF(N575="nulová",J575,0)</f>
        <v>0</v>
      </c>
      <c r="BJ575" s="24" t="s">
        <v>24</v>
      </c>
      <c r="BK575" s="185">
        <f>ROUND(I575*H575,2)</f>
        <v>0</v>
      </c>
      <c r="BL575" s="24" t="s">
        <v>137</v>
      </c>
      <c r="BM575" s="24" t="s">
        <v>686</v>
      </c>
    </row>
    <row r="576" spans="2:65" s="1" customFormat="1" ht="27">
      <c r="B576" s="41"/>
      <c r="D576" s="186" t="s">
        <v>139</v>
      </c>
      <c r="F576" s="187" t="s">
        <v>685</v>
      </c>
      <c r="I576" s="188"/>
      <c r="L576" s="41"/>
      <c r="M576" s="189"/>
      <c r="N576" s="42"/>
      <c r="O576" s="42"/>
      <c r="P576" s="42"/>
      <c r="Q576" s="42"/>
      <c r="R576" s="42"/>
      <c r="S576" s="42"/>
      <c r="T576" s="70"/>
      <c r="AT576" s="24" t="s">
        <v>139</v>
      </c>
      <c r="AU576" s="24" t="s">
        <v>86</v>
      </c>
    </row>
    <row r="577" spans="2:65" s="11" customFormat="1" ht="13.5">
      <c r="B577" s="191"/>
      <c r="D577" s="186" t="s">
        <v>143</v>
      </c>
      <c r="E577" s="192" t="s">
        <v>5</v>
      </c>
      <c r="F577" s="193" t="s">
        <v>649</v>
      </c>
      <c r="H577" s="192" t="s">
        <v>5</v>
      </c>
      <c r="I577" s="194"/>
      <c r="L577" s="191"/>
      <c r="M577" s="195"/>
      <c r="N577" s="196"/>
      <c r="O577" s="196"/>
      <c r="P577" s="196"/>
      <c r="Q577" s="196"/>
      <c r="R577" s="196"/>
      <c r="S577" s="196"/>
      <c r="T577" s="197"/>
      <c r="AT577" s="192" t="s">
        <v>143</v>
      </c>
      <c r="AU577" s="192" t="s">
        <v>86</v>
      </c>
      <c r="AV577" s="11" t="s">
        <v>24</v>
      </c>
      <c r="AW577" s="11" t="s">
        <v>39</v>
      </c>
      <c r="AX577" s="11" t="s">
        <v>76</v>
      </c>
      <c r="AY577" s="192" t="s">
        <v>130</v>
      </c>
    </row>
    <row r="578" spans="2:65" s="12" customFormat="1" ht="13.5">
      <c r="B578" s="198"/>
      <c r="D578" s="186" t="s">
        <v>143</v>
      </c>
      <c r="E578" s="199" t="s">
        <v>5</v>
      </c>
      <c r="F578" s="200" t="s">
        <v>687</v>
      </c>
      <c r="H578" s="201">
        <v>60</v>
      </c>
      <c r="I578" s="202"/>
      <c r="L578" s="198"/>
      <c r="M578" s="203"/>
      <c r="N578" s="204"/>
      <c r="O578" s="204"/>
      <c r="P578" s="204"/>
      <c r="Q578" s="204"/>
      <c r="R578" s="204"/>
      <c r="S578" s="204"/>
      <c r="T578" s="205"/>
      <c r="AT578" s="199" t="s">
        <v>143</v>
      </c>
      <c r="AU578" s="199" t="s">
        <v>86</v>
      </c>
      <c r="AV578" s="12" t="s">
        <v>86</v>
      </c>
      <c r="AW578" s="12" t="s">
        <v>39</v>
      </c>
      <c r="AX578" s="12" t="s">
        <v>24</v>
      </c>
      <c r="AY578" s="199" t="s">
        <v>130</v>
      </c>
    </row>
    <row r="579" spans="2:65" s="1" customFormat="1" ht="16.5" customHeight="1">
      <c r="B579" s="173"/>
      <c r="C579" s="174" t="s">
        <v>688</v>
      </c>
      <c r="D579" s="174" t="s">
        <v>132</v>
      </c>
      <c r="E579" s="175" t="s">
        <v>689</v>
      </c>
      <c r="F579" s="176" t="s">
        <v>690</v>
      </c>
      <c r="G579" s="177" t="s">
        <v>241</v>
      </c>
      <c r="H579" s="178">
        <v>31.5</v>
      </c>
      <c r="I579" s="179"/>
      <c r="J579" s="180">
        <f>ROUND(I579*H579,2)</f>
        <v>0</v>
      </c>
      <c r="K579" s="176" t="s">
        <v>136</v>
      </c>
      <c r="L579" s="41"/>
      <c r="M579" s="181" t="s">
        <v>5</v>
      </c>
      <c r="N579" s="182" t="s">
        <v>47</v>
      </c>
      <c r="O579" s="42"/>
      <c r="P579" s="183">
        <f>O579*H579</f>
        <v>0</v>
      </c>
      <c r="Q579" s="183">
        <v>6.4000000000000005E-4</v>
      </c>
      <c r="R579" s="183">
        <f>Q579*H579</f>
        <v>2.0160000000000001E-2</v>
      </c>
      <c r="S579" s="183">
        <v>0</v>
      </c>
      <c r="T579" s="184">
        <f>S579*H579</f>
        <v>0</v>
      </c>
      <c r="AR579" s="24" t="s">
        <v>137</v>
      </c>
      <c r="AT579" s="24" t="s">
        <v>132</v>
      </c>
      <c r="AU579" s="24" t="s">
        <v>86</v>
      </c>
      <c r="AY579" s="24" t="s">
        <v>130</v>
      </c>
      <c r="BE579" s="185">
        <f>IF(N579="základní",J579,0)</f>
        <v>0</v>
      </c>
      <c r="BF579" s="185">
        <f>IF(N579="snížená",J579,0)</f>
        <v>0</v>
      </c>
      <c r="BG579" s="185">
        <f>IF(N579="zákl. přenesená",J579,0)</f>
        <v>0</v>
      </c>
      <c r="BH579" s="185">
        <f>IF(N579="sníž. přenesená",J579,0)</f>
        <v>0</v>
      </c>
      <c r="BI579" s="185">
        <f>IF(N579="nulová",J579,0)</f>
        <v>0</v>
      </c>
      <c r="BJ579" s="24" t="s">
        <v>24</v>
      </c>
      <c r="BK579" s="185">
        <f>ROUND(I579*H579,2)</f>
        <v>0</v>
      </c>
      <c r="BL579" s="24" t="s">
        <v>137</v>
      </c>
      <c r="BM579" s="24" t="s">
        <v>691</v>
      </c>
    </row>
    <row r="580" spans="2:65" s="1" customFormat="1" ht="27">
      <c r="B580" s="41"/>
      <c r="D580" s="186" t="s">
        <v>139</v>
      </c>
      <c r="F580" s="187" t="s">
        <v>692</v>
      </c>
      <c r="I580" s="188"/>
      <c r="L580" s="41"/>
      <c r="M580" s="189"/>
      <c r="N580" s="42"/>
      <c r="O580" s="42"/>
      <c r="P580" s="42"/>
      <c r="Q580" s="42"/>
      <c r="R580" s="42"/>
      <c r="S580" s="42"/>
      <c r="T580" s="70"/>
      <c r="AT580" s="24" t="s">
        <v>139</v>
      </c>
      <c r="AU580" s="24" t="s">
        <v>86</v>
      </c>
    </row>
    <row r="581" spans="2:65" s="1" customFormat="1" ht="135">
      <c r="B581" s="41"/>
      <c r="D581" s="186" t="s">
        <v>141</v>
      </c>
      <c r="F581" s="190" t="s">
        <v>693</v>
      </c>
      <c r="I581" s="188"/>
      <c r="L581" s="41"/>
      <c r="M581" s="189"/>
      <c r="N581" s="42"/>
      <c r="O581" s="42"/>
      <c r="P581" s="42"/>
      <c r="Q581" s="42"/>
      <c r="R581" s="42"/>
      <c r="S581" s="42"/>
      <c r="T581" s="70"/>
      <c r="AT581" s="24" t="s">
        <v>141</v>
      </c>
      <c r="AU581" s="24" t="s">
        <v>86</v>
      </c>
    </row>
    <row r="582" spans="2:65" s="12" customFormat="1" ht="13.5">
      <c r="B582" s="198"/>
      <c r="D582" s="186" t="s">
        <v>143</v>
      </c>
      <c r="E582" s="199" t="s">
        <v>5</v>
      </c>
      <c r="F582" s="200" t="s">
        <v>694</v>
      </c>
      <c r="H582" s="201">
        <v>31.5</v>
      </c>
      <c r="I582" s="202"/>
      <c r="L582" s="198"/>
      <c r="M582" s="203"/>
      <c r="N582" s="204"/>
      <c r="O582" s="204"/>
      <c r="P582" s="204"/>
      <c r="Q582" s="204"/>
      <c r="R582" s="204"/>
      <c r="S582" s="204"/>
      <c r="T582" s="205"/>
      <c r="AT582" s="199" t="s">
        <v>143</v>
      </c>
      <c r="AU582" s="199" t="s">
        <v>86</v>
      </c>
      <c r="AV582" s="12" t="s">
        <v>86</v>
      </c>
      <c r="AW582" s="12" t="s">
        <v>39</v>
      </c>
      <c r="AX582" s="12" t="s">
        <v>24</v>
      </c>
      <c r="AY582" s="199" t="s">
        <v>130</v>
      </c>
    </row>
    <row r="583" spans="2:65" s="1" customFormat="1" ht="16.5" customHeight="1">
      <c r="B583" s="173"/>
      <c r="C583" s="174" t="s">
        <v>695</v>
      </c>
      <c r="D583" s="174" t="s">
        <v>132</v>
      </c>
      <c r="E583" s="175" t="s">
        <v>696</v>
      </c>
      <c r="F583" s="176" t="s">
        <v>697</v>
      </c>
      <c r="G583" s="177" t="s">
        <v>241</v>
      </c>
      <c r="H583" s="178">
        <v>31.5</v>
      </c>
      <c r="I583" s="179"/>
      <c r="J583" s="180">
        <f>ROUND(I583*H583,2)</f>
        <v>0</v>
      </c>
      <c r="K583" s="176" t="s">
        <v>136</v>
      </c>
      <c r="L583" s="41"/>
      <c r="M583" s="181" t="s">
        <v>5</v>
      </c>
      <c r="N583" s="182" t="s">
        <v>47</v>
      </c>
      <c r="O583" s="42"/>
      <c r="P583" s="183">
        <f>O583*H583</f>
        <v>0</v>
      </c>
      <c r="Q583" s="183">
        <v>0</v>
      </c>
      <c r="R583" s="183">
        <f>Q583*H583</f>
        <v>0</v>
      </c>
      <c r="S583" s="183">
        <v>0</v>
      </c>
      <c r="T583" s="184">
        <f>S583*H583</f>
        <v>0</v>
      </c>
      <c r="AR583" s="24" t="s">
        <v>137</v>
      </c>
      <c r="AT583" s="24" t="s">
        <v>132</v>
      </c>
      <c r="AU583" s="24" t="s">
        <v>86</v>
      </c>
      <c r="AY583" s="24" t="s">
        <v>130</v>
      </c>
      <c r="BE583" s="185">
        <f>IF(N583="základní",J583,0)</f>
        <v>0</v>
      </c>
      <c r="BF583" s="185">
        <f>IF(N583="snížená",J583,0)</f>
        <v>0</v>
      </c>
      <c r="BG583" s="185">
        <f>IF(N583="zákl. přenesená",J583,0)</f>
        <v>0</v>
      </c>
      <c r="BH583" s="185">
        <f>IF(N583="sníž. přenesená",J583,0)</f>
        <v>0</v>
      </c>
      <c r="BI583" s="185">
        <f>IF(N583="nulová",J583,0)</f>
        <v>0</v>
      </c>
      <c r="BJ583" s="24" t="s">
        <v>24</v>
      </c>
      <c r="BK583" s="185">
        <f>ROUND(I583*H583,2)</f>
        <v>0</v>
      </c>
      <c r="BL583" s="24" t="s">
        <v>137</v>
      </c>
      <c r="BM583" s="24" t="s">
        <v>698</v>
      </c>
    </row>
    <row r="584" spans="2:65" s="1" customFormat="1" ht="27">
      <c r="B584" s="41"/>
      <c r="D584" s="186" t="s">
        <v>139</v>
      </c>
      <c r="F584" s="187" t="s">
        <v>699</v>
      </c>
      <c r="I584" s="188"/>
      <c r="L584" s="41"/>
      <c r="M584" s="189"/>
      <c r="N584" s="42"/>
      <c r="O584" s="42"/>
      <c r="P584" s="42"/>
      <c r="Q584" s="42"/>
      <c r="R584" s="42"/>
      <c r="S584" s="42"/>
      <c r="T584" s="70"/>
      <c r="AT584" s="24" t="s">
        <v>139</v>
      </c>
      <c r="AU584" s="24" t="s">
        <v>86</v>
      </c>
    </row>
    <row r="585" spans="2:65" s="1" customFormat="1" ht="135">
      <c r="B585" s="41"/>
      <c r="D585" s="186" t="s">
        <v>141</v>
      </c>
      <c r="F585" s="190" t="s">
        <v>693</v>
      </c>
      <c r="I585" s="188"/>
      <c r="L585" s="41"/>
      <c r="M585" s="189"/>
      <c r="N585" s="42"/>
      <c r="O585" s="42"/>
      <c r="P585" s="42"/>
      <c r="Q585" s="42"/>
      <c r="R585" s="42"/>
      <c r="S585" s="42"/>
      <c r="T585" s="70"/>
      <c r="AT585" s="24" t="s">
        <v>141</v>
      </c>
      <c r="AU585" s="24" t="s">
        <v>86</v>
      </c>
    </row>
    <row r="586" spans="2:65" s="1" customFormat="1" ht="25.5" customHeight="1">
      <c r="B586" s="173"/>
      <c r="C586" s="174" t="s">
        <v>700</v>
      </c>
      <c r="D586" s="174" t="s">
        <v>132</v>
      </c>
      <c r="E586" s="175" t="s">
        <v>701</v>
      </c>
      <c r="F586" s="176" t="s">
        <v>702</v>
      </c>
      <c r="G586" s="177" t="s">
        <v>322</v>
      </c>
      <c r="H586" s="178">
        <v>65.58</v>
      </c>
      <c r="I586" s="179"/>
      <c r="J586" s="180">
        <f>ROUND(I586*H586,2)</f>
        <v>0</v>
      </c>
      <c r="K586" s="176" t="s">
        <v>136</v>
      </c>
      <c r="L586" s="41"/>
      <c r="M586" s="181" t="s">
        <v>5</v>
      </c>
      <c r="N586" s="182" t="s">
        <v>47</v>
      </c>
      <c r="O586" s="42"/>
      <c r="P586" s="183">
        <f>O586*H586</f>
        <v>0</v>
      </c>
      <c r="Q586" s="183">
        <v>0</v>
      </c>
      <c r="R586" s="183">
        <f>Q586*H586</f>
        <v>0</v>
      </c>
      <c r="S586" s="183">
        <v>0</v>
      </c>
      <c r="T586" s="184">
        <f>S586*H586</f>
        <v>0</v>
      </c>
      <c r="AR586" s="24" t="s">
        <v>137</v>
      </c>
      <c r="AT586" s="24" t="s">
        <v>132</v>
      </c>
      <c r="AU586" s="24" t="s">
        <v>86</v>
      </c>
      <c r="AY586" s="24" t="s">
        <v>130</v>
      </c>
      <c r="BE586" s="185">
        <f>IF(N586="základní",J586,0)</f>
        <v>0</v>
      </c>
      <c r="BF586" s="185">
        <f>IF(N586="snížená",J586,0)</f>
        <v>0</v>
      </c>
      <c r="BG586" s="185">
        <f>IF(N586="zákl. přenesená",J586,0)</f>
        <v>0</v>
      </c>
      <c r="BH586" s="185">
        <f>IF(N586="sníž. přenesená",J586,0)</f>
        <v>0</v>
      </c>
      <c r="BI586" s="185">
        <f>IF(N586="nulová",J586,0)</f>
        <v>0</v>
      </c>
      <c r="BJ586" s="24" t="s">
        <v>24</v>
      </c>
      <c r="BK586" s="185">
        <f>ROUND(I586*H586,2)</f>
        <v>0</v>
      </c>
      <c r="BL586" s="24" t="s">
        <v>137</v>
      </c>
      <c r="BM586" s="24" t="s">
        <v>703</v>
      </c>
    </row>
    <row r="587" spans="2:65" s="1" customFormat="1" ht="27">
      <c r="B587" s="41"/>
      <c r="D587" s="186" t="s">
        <v>139</v>
      </c>
      <c r="F587" s="187" t="s">
        <v>704</v>
      </c>
      <c r="I587" s="188"/>
      <c r="L587" s="41"/>
      <c r="M587" s="189"/>
      <c r="N587" s="42"/>
      <c r="O587" s="42"/>
      <c r="P587" s="42"/>
      <c r="Q587" s="42"/>
      <c r="R587" s="42"/>
      <c r="S587" s="42"/>
      <c r="T587" s="70"/>
      <c r="AT587" s="24" t="s">
        <v>139</v>
      </c>
      <c r="AU587" s="24" t="s">
        <v>86</v>
      </c>
    </row>
    <row r="588" spans="2:65" s="1" customFormat="1" ht="27">
      <c r="B588" s="41"/>
      <c r="D588" s="186" t="s">
        <v>141</v>
      </c>
      <c r="F588" s="190" t="s">
        <v>705</v>
      </c>
      <c r="I588" s="188"/>
      <c r="L588" s="41"/>
      <c r="M588" s="189"/>
      <c r="N588" s="42"/>
      <c r="O588" s="42"/>
      <c r="P588" s="42"/>
      <c r="Q588" s="42"/>
      <c r="R588" s="42"/>
      <c r="S588" s="42"/>
      <c r="T588" s="70"/>
      <c r="AT588" s="24" t="s">
        <v>141</v>
      </c>
      <c r="AU588" s="24" t="s">
        <v>86</v>
      </c>
    </row>
    <row r="589" spans="2:65" s="10" customFormat="1" ht="29.85" customHeight="1">
      <c r="B589" s="160"/>
      <c r="D589" s="161" t="s">
        <v>75</v>
      </c>
      <c r="E589" s="171" t="s">
        <v>706</v>
      </c>
      <c r="F589" s="171" t="s">
        <v>707</v>
      </c>
      <c r="I589" s="163"/>
      <c r="J589" s="172">
        <f>BK589</f>
        <v>0</v>
      </c>
      <c r="L589" s="160"/>
      <c r="M589" s="165"/>
      <c r="N589" s="166"/>
      <c r="O589" s="166"/>
      <c r="P589" s="167">
        <f>SUM(P590:P666)</f>
        <v>0</v>
      </c>
      <c r="Q589" s="166"/>
      <c r="R589" s="167">
        <f>SUM(R590:R666)</f>
        <v>6.2972000000000011E-3</v>
      </c>
      <c r="S589" s="166"/>
      <c r="T589" s="168">
        <f>SUM(T590:T666)</f>
        <v>54.691789999999997</v>
      </c>
      <c r="AR589" s="161" t="s">
        <v>24</v>
      </c>
      <c r="AT589" s="169" t="s">
        <v>75</v>
      </c>
      <c r="AU589" s="169" t="s">
        <v>24</v>
      </c>
      <c r="AY589" s="161" t="s">
        <v>130</v>
      </c>
      <c r="BK589" s="170">
        <f>SUM(BK590:BK666)</f>
        <v>0</v>
      </c>
    </row>
    <row r="590" spans="2:65" s="1" customFormat="1" ht="16.5" customHeight="1">
      <c r="B590" s="173"/>
      <c r="C590" s="174" t="s">
        <v>708</v>
      </c>
      <c r="D590" s="174" t="s">
        <v>132</v>
      </c>
      <c r="E590" s="175" t="s">
        <v>709</v>
      </c>
      <c r="F590" s="176" t="s">
        <v>710</v>
      </c>
      <c r="G590" s="177" t="s">
        <v>241</v>
      </c>
      <c r="H590" s="178">
        <v>56.75</v>
      </c>
      <c r="I590" s="179"/>
      <c r="J590" s="180">
        <f>ROUND(I590*H590,2)</f>
        <v>0</v>
      </c>
      <c r="K590" s="176" t="s">
        <v>136</v>
      </c>
      <c r="L590" s="41"/>
      <c r="M590" s="181" t="s">
        <v>5</v>
      </c>
      <c r="N590" s="182" t="s">
        <v>47</v>
      </c>
      <c r="O590" s="42"/>
      <c r="P590" s="183">
        <f>O590*H590</f>
        <v>0</v>
      </c>
      <c r="Q590" s="183">
        <v>0</v>
      </c>
      <c r="R590" s="183">
        <f>Q590*H590</f>
        <v>0</v>
      </c>
      <c r="S590" s="183">
        <v>0.57999999999999996</v>
      </c>
      <c r="T590" s="184">
        <f>S590*H590</f>
        <v>32.914999999999999</v>
      </c>
      <c r="AR590" s="24" t="s">
        <v>137</v>
      </c>
      <c r="AT590" s="24" t="s">
        <v>132</v>
      </c>
      <c r="AU590" s="24" t="s">
        <v>86</v>
      </c>
      <c r="AY590" s="24" t="s">
        <v>130</v>
      </c>
      <c r="BE590" s="185">
        <f>IF(N590="základní",J590,0)</f>
        <v>0</v>
      </c>
      <c r="BF590" s="185">
        <f>IF(N590="snížená",J590,0)</f>
        <v>0</v>
      </c>
      <c r="BG590" s="185">
        <f>IF(N590="zákl. přenesená",J590,0)</f>
        <v>0</v>
      </c>
      <c r="BH590" s="185">
        <f>IF(N590="sníž. přenesená",J590,0)</f>
        <v>0</v>
      </c>
      <c r="BI590" s="185">
        <f>IF(N590="nulová",J590,0)</f>
        <v>0</v>
      </c>
      <c r="BJ590" s="24" t="s">
        <v>24</v>
      </c>
      <c r="BK590" s="185">
        <f>ROUND(I590*H590,2)</f>
        <v>0</v>
      </c>
      <c r="BL590" s="24" t="s">
        <v>137</v>
      </c>
      <c r="BM590" s="24" t="s">
        <v>711</v>
      </c>
    </row>
    <row r="591" spans="2:65" s="1" customFormat="1" ht="40.5">
      <c r="B591" s="41"/>
      <c r="D591" s="186" t="s">
        <v>139</v>
      </c>
      <c r="F591" s="187" t="s">
        <v>712</v>
      </c>
      <c r="I591" s="188"/>
      <c r="L591" s="41"/>
      <c r="M591" s="189"/>
      <c r="N591" s="42"/>
      <c r="O591" s="42"/>
      <c r="P591" s="42"/>
      <c r="Q591" s="42"/>
      <c r="R591" s="42"/>
      <c r="S591" s="42"/>
      <c r="T591" s="70"/>
      <c r="AT591" s="24" t="s">
        <v>139</v>
      </c>
      <c r="AU591" s="24" t="s">
        <v>86</v>
      </c>
    </row>
    <row r="592" spans="2:65" s="1" customFormat="1" ht="243">
      <c r="B592" s="41"/>
      <c r="D592" s="186" t="s">
        <v>141</v>
      </c>
      <c r="F592" s="190" t="s">
        <v>713</v>
      </c>
      <c r="I592" s="188"/>
      <c r="L592" s="41"/>
      <c r="M592" s="189"/>
      <c r="N592" s="42"/>
      <c r="O592" s="42"/>
      <c r="P592" s="42"/>
      <c r="Q592" s="42"/>
      <c r="R592" s="42"/>
      <c r="S592" s="42"/>
      <c r="T592" s="70"/>
      <c r="AT592" s="24" t="s">
        <v>141</v>
      </c>
      <c r="AU592" s="24" t="s">
        <v>86</v>
      </c>
    </row>
    <row r="593" spans="2:51" s="11" customFormat="1" ht="13.5">
      <c r="B593" s="191"/>
      <c r="D593" s="186" t="s">
        <v>143</v>
      </c>
      <c r="E593" s="192" t="s">
        <v>5</v>
      </c>
      <c r="F593" s="193" t="s">
        <v>649</v>
      </c>
      <c r="H593" s="192" t="s">
        <v>5</v>
      </c>
      <c r="I593" s="194"/>
      <c r="L593" s="191"/>
      <c r="M593" s="195"/>
      <c r="N593" s="196"/>
      <c r="O593" s="196"/>
      <c r="P593" s="196"/>
      <c r="Q593" s="196"/>
      <c r="R593" s="196"/>
      <c r="S593" s="196"/>
      <c r="T593" s="197"/>
      <c r="AT593" s="192" t="s">
        <v>143</v>
      </c>
      <c r="AU593" s="192" t="s">
        <v>86</v>
      </c>
      <c r="AV593" s="11" t="s">
        <v>24</v>
      </c>
      <c r="AW593" s="11" t="s">
        <v>39</v>
      </c>
      <c r="AX593" s="11" t="s">
        <v>76</v>
      </c>
      <c r="AY593" s="192" t="s">
        <v>130</v>
      </c>
    </row>
    <row r="594" spans="2:51" s="11" customFormat="1" ht="13.5">
      <c r="B594" s="191"/>
      <c r="D594" s="186" t="s">
        <v>143</v>
      </c>
      <c r="E594" s="192" t="s">
        <v>5</v>
      </c>
      <c r="F594" s="193" t="s">
        <v>355</v>
      </c>
      <c r="H594" s="192" t="s">
        <v>5</v>
      </c>
      <c r="I594" s="194"/>
      <c r="L594" s="191"/>
      <c r="M594" s="195"/>
      <c r="N594" s="196"/>
      <c r="O594" s="196"/>
      <c r="P594" s="196"/>
      <c r="Q594" s="196"/>
      <c r="R594" s="196"/>
      <c r="S594" s="196"/>
      <c r="T594" s="197"/>
      <c r="AT594" s="192" t="s">
        <v>143</v>
      </c>
      <c r="AU594" s="192" t="s">
        <v>86</v>
      </c>
      <c r="AV594" s="11" t="s">
        <v>24</v>
      </c>
      <c r="AW594" s="11" t="s">
        <v>39</v>
      </c>
      <c r="AX594" s="11" t="s">
        <v>76</v>
      </c>
      <c r="AY594" s="192" t="s">
        <v>130</v>
      </c>
    </row>
    <row r="595" spans="2:51" s="11" customFormat="1" ht="13.5">
      <c r="B595" s="191"/>
      <c r="D595" s="186" t="s">
        <v>143</v>
      </c>
      <c r="E595" s="192" t="s">
        <v>5</v>
      </c>
      <c r="F595" s="193" t="s">
        <v>181</v>
      </c>
      <c r="H595" s="192" t="s">
        <v>5</v>
      </c>
      <c r="I595" s="194"/>
      <c r="L595" s="191"/>
      <c r="M595" s="195"/>
      <c r="N595" s="196"/>
      <c r="O595" s="196"/>
      <c r="P595" s="196"/>
      <c r="Q595" s="196"/>
      <c r="R595" s="196"/>
      <c r="S595" s="196"/>
      <c r="T595" s="197"/>
      <c r="AT595" s="192" t="s">
        <v>143</v>
      </c>
      <c r="AU595" s="192" t="s">
        <v>86</v>
      </c>
      <c r="AV595" s="11" t="s">
        <v>24</v>
      </c>
      <c r="AW595" s="11" t="s">
        <v>39</v>
      </c>
      <c r="AX595" s="11" t="s">
        <v>76</v>
      </c>
      <c r="AY595" s="192" t="s">
        <v>130</v>
      </c>
    </row>
    <row r="596" spans="2:51" s="12" customFormat="1" ht="13.5">
      <c r="B596" s="198"/>
      <c r="D596" s="186" t="s">
        <v>143</v>
      </c>
      <c r="E596" s="199" t="s">
        <v>5</v>
      </c>
      <c r="F596" s="200" t="s">
        <v>650</v>
      </c>
      <c r="H596" s="201">
        <v>5.25</v>
      </c>
      <c r="I596" s="202"/>
      <c r="L596" s="198"/>
      <c r="M596" s="203"/>
      <c r="N596" s="204"/>
      <c r="O596" s="204"/>
      <c r="P596" s="204"/>
      <c r="Q596" s="204"/>
      <c r="R596" s="204"/>
      <c r="S596" s="204"/>
      <c r="T596" s="205"/>
      <c r="AT596" s="199" t="s">
        <v>143</v>
      </c>
      <c r="AU596" s="199" t="s">
        <v>86</v>
      </c>
      <c r="AV596" s="12" t="s">
        <v>86</v>
      </c>
      <c r="AW596" s="12" t="s">
        <v>39</v>
      </c>
      <c r="AX596" s="12" t="s">
        <v>76</v>
      </c>
      <c r="AY596" s="199" t="s">
        <v>130</v>
      </c>
    </row>
    <row r="597" spans="2:51" s="11" customFormat="1" ht="13.5">
      <c r="B597" s="191"/>
      <c r="D597" s="186" t="s">
        <v>143</v>
      </c>
      <c r="E597" s="192" t="s">
        <v>5</v>
      </c>
      <c r="F597" s="193" t="s">
        <v>184</v>
      </c>
      <c r="H597" s="192" t="s">
        <v>5</v>
      </c>
      <c r="I597" s="194"/>
      <c r="L597" s="191"/>
      <c r="M597" s="195"/>
      <c r="N597" s="196"/>
      <c r="O597" s="196"/>
      <c r="P597" s="196"/>
      <c r="Q597" s="196"/>
      <c r="R597" s="196"/>
      <c r="S597" s="196"/>
      <c r="T597" s="197"/>
      <c r="AT597" s="192" t="s">
        <v>143</v>
      </c>
      <c r="AU597" s="192" t="s">
        <v>86</v>
      </c>
      <c r="AV597" s="11" t="s">
        <v>24</v>
      </c>
      <c r="AW597" s="11" t="s">
        <v>39</v>
      </c>
      <c r="AX597" s="11" t="s">
        <v>76</v>
      </c>
      <c r="AY597" s="192" t="s">
        <v>130</v>
      </c>
    </row>
    <row r="598" spans="2:51" s="12" customFormat="1" ht="13.5">
      <c r="B598" s="198"/>
      <c r="D598" s="186" t="s">
        <v>143</v>
      </c>
      <c r="E598" s="199" t="s">
        <v>5</v>
      </c>
      <c r="F598" s="200" t="s">
        <v>651</v>
      </c>
      <c r="H598" s="201">
        <v>9</v>
      </c>
      <c r="I598" s="202"/>
      <c r="L598" s="198"/>
      <c r="M598" s="203"/>
      <c r="N598" s="204"/>
      <c r="O598" s="204"/>
      <c r="P598" s="204"/>
      <c r="Q598" s="204"/>
      <c r="R598" s="204"/>
      <c r="S598" s="204"/>
      <c r="T598" s="205"/>
      <c r="AT598" s="199" t="s">
        <v>143</v>
      </c>
      <c r="AU598" s="199" t="s">
        <v>86</v>
      </c>
      <c r="AV598" s="12" t="s">
        <v>86</v>
      </c>
      <c r="AW598" s="12" t="s">
        <v>39</v>
      </c>
      <c r="AX598" s="12" t="s">
        <v>76</v>
      </c>
      <c r="AY598" s="199" t="s">
        <v>130</v>
      </c>
    </row>
    <row r="599" spans="2:51" s="11" customFormat="1" ht="13.5">
      <c r="B599" s="191"/>
      <c r="D599" s="186" t="s">
        <v>143</v>
      </c>
      <c r="E599" s="192" t="s">
        <v>5</v>
      </c>
      <c r="F599" s="193" t="s">
        <v>187</v>
      </c>
      <c r="H599" s="192" t="s">
        <v>5</v>
      </c>
      <c r="I599" s="194"/>
      <c r="L599" s="191"/>
      <c r="M599" s="195"/>
      <c r="N599" s="196"/>
      <c r="O599" s="196"/>
      <c r="P599" s="196"/>
      <c r="Q599" s="196"/>
      <c r="R599" s="196"/>
      <c r="S599" s="196"/>
      <c r="T599" s="197"/>
      <c r="AT599" s="192" t="s">
        <v>143</v>
      </c>
      <c r="AU599" s="192" t="s">
        <v>86</v>
      </c>
      <c r="AV599" s="11" t="s">
        <v>24</v>
      </c>
      <c r="AW599" s="11" t="s">
        <v>39</v>
      </c>
      <c r="AX599" s="11" t="s">
        <v>76</v>
      </c>
      <c r="AY599" s="192" t="s">
        <v>130</v>
      </c>
    </row>
    <row r="600" spans="2:51" s="12" customFormat="1" ht="13.5">
      <c r="B600" s="198"/>
      <c r="D600" s="186" t="s">
        <v>143</v>
      </c>
      <c r="E600" s="199" t="s">
        <v>5</v>
      </c>
      <c r="F600" s="200" t="s">
        <v>652</v>
      </c>
      <c r="H600" s="201">
        <v>2.25</v>
      </c>
      <c r="I600" s="202"/>
      <c r="L600" s="198"/>
      <c r="M600" s="203"/>
      <c r="N600" s="204"/>
      <c r="O600" s="204"/>
      <c r="P600" s="204"/>
      <c r="Q600" s="204"/>
      <c r="R600" s="204"/>
      <c r="S600" s="204"/>
      <c r="T600" s="205"/>
      <c r="AT600" s="199" t="s">
        <v>143</v>
      </c>
      <c r="AU600" s="199" t="s">
        <v>86</v>
      </c>
      <c r="AV600" s="12" t="s">
        <v>86</v>
      </c>
      <c r="AW600" s="12" t="s">
        <v>39</v>
      </c>
      <c r="AX600" s="12" t="s">
        <v>76</v>
      </c>
      <c r="AY600" s="199" t="s">
        <v>130</v>
      </c>
    </row>
    <row r="601" spans="2:51" s="11" customFormat="1" ht="13.5">
      <c r="B601" s="191"/>
      <c r="D601" s="186" t="s">
        <v>143</v>
      </c>
      <c r="E601" s="192" t="s">
        <v>5</v>
      </c>
      <c r="F601" s="193" t="s">
        <v>181</v>
      </c>
      <c r="H601" s="192" t="s">
        <v>5</v>
      </c>
      <c r="I601" s="194"/>
      <c r="L601" s="191"/>
      <c r="M601" s="195"/>
      <c r="N601" s="196"/>
      <c r="O601" s="196"/>
      <c r="P601" s="196"/>
      <c r="Q601" s="196"/>
      <c r="R601" s="196"/>
      <c r="S601" s="196"/>
      <c r="T601" s="197"/>
      <c r="AT601" s="192" t="s">
        <v>143</v>
      </c>
      <c r="AU601" s="192" t="s">
        <v>86</v>
      </c>
      <c r="AV601" s="11" t="s">
        <v>24</v>
      </c>
      <c r="AW601" s="11" t="s">
        <v>39</v>
      </c>
      <c r="AX601" s="11" t="s">
        <v>76</v>
      </c>
      <c r="AY601" s="192" t="s">
        <v>130</v>
      </c>
    </row>
    <row r="602" spans="2:51" s="12" customFormat="1" ht="13.5">
      <c r="B602" s="198"/>
      <c r="D602" s="186" t="s">
        <v>143</v>
      </c>
      <c r="E602" s="199" t="s">
        <v>5</v>
      </c>
      <c r="F602" s="200" t="s">
        <v>653</v>
      </c>
      <c r="H602" s="201">
        <v>1.125</v>
      </c>
      <c r="I602" s="202"/>
      <c r="L602" s="198"/>
      <c r="M602" s="203"/>
      <c r="N602" s="204"/>
      <c r="O602" s="204"/>
      <c r="P602" s="204"/>
      <c r="Q602" s="204"/>
      <c r="R602" s="204"/>
      <c r="S602" s="204"/>
      <c r="T602" s="205"/>
      <c r="AT602" s="199" t="s">
        <v>143</v>
      </c>
      <c r="AU602" s="199" t="s">
        <v>86</v>
      </c>
      <c r="AV602" s="12" t="s">
        <v>86</v>
      </c>
      <c r="AW602" s="12" t="s">
        <v>39</v>
      </c>
      <c r="AX602" s="12" t="s">
        <v>76</v>
      </c>
      <c r="AY602" s="199" t="s">
        <v>130</v>
      </c>
    </row>
    <row r="603" spans="2:51" s="11" customFormat="1" ht="13.5">
      <c r="B603" s="191"/>
      <c r="D603" s="186" t="s">
        <v>143</v>
      </c>
      <c r="E603" s="192" t="s">
        <v>5</v>
      </c>
      <c r="F603" s="193" t="s">
        <v>181</v>
      </c>
      <c r="H603" s="192" t="s">
        <v>5</v>
      </c>
      <c r="I603" s="194"/>
      <c r="L603" s="191"/>
      <c r="M603" s="195"/>
      <c r="N603" s="196"/>
      <c r="O603" s="196"/>
      <c r="P603" s="196"/>
      <c r="Q603" s="196"/>
      <c r="R603" s="196"/>
      <c r="S603" s="196"/>
      <c r="T603" s="197"/>
      <c r="AT603" s="192" t="s">
        <v>143</v>
      </c>
      <c r="AU603" s="192" t="s">
        <v>86</v>
      </c>
      <c r="AV603" s="11" t="s">
        <v>24</v>
      </c>
      <c r="AW603" s="11" t="s">
        <v>39</v>
      </c>
      <c r="AX603" s="11" t="s">
        <v>76</v>
      </c>
      <c r="AY603" s="192" t="s">
        <v>130</v>
      </c>
    </row>
    <row r="604" spans="2:51" s="12" customFormat="1" ht="13.5">
      <c r="B604" s="198"/>
      <c r="D604" s="186" t="s">
        <v>143</v>
      </c>
      <c r="E604" s="199" t="s">
        <v>5</v>
      </c>
      <c r="F604" s="200" t="s">
        <v>653</v>
      </c>
      <c r="H604" s="201">
        <v>1.125</v>
      </c>
      <c r="I604" s="202"/>
      <c r="L604" s="198"/>
      <c r="M604" s="203"/>
      <c r="N604" s="204"/>
      <c r="O604" s="204"/>
      <c r="P604" s="204"/>
      <c r="Q604" s="204"/>
      <c r="R604" s="204"/>
      <c r="S604" s="204"/>
      <c r="T604" s="205"/>
      <c r="AT604" s="199" t="s">
        <v>143</v>
      </c>
      <c r="AU604" s="199" t="s">
        <v>86</v>
      </c>
      <c r="AV604" s="12" t="s">
        <v>86</v>
      </c>
      <c r="AW604" s="12" t="s">
        <v>39</v>
      </c>
      <c r="AX604" s="12" t="s">
        <v>76</v>
      </c>
      <c r="AY604" s="199" t="s">
        <v>130</v>
      </c>
    </row>
    <row r="605" spans="2:51" s="11" customFormat="1" ht="13.5">
      <c r="B605" s="191"/>
      <c r="D605" s="186" t="s">
        <v>143</v>
      </c>
      <c r="E605" s="192" t="s">
        <v>5</v>
      </c>
      <c r="F605" s="193" t="s">
        <v>187</v>
      </c>
      <c r="H605" s="192" t="s">
        <v>5</v>
      </c>
      <c r="I605" s="194"/>
      <c r="L605" s="191"/>
      <c r="M605" s="195"/>
      <c r="N605" s="196"/>
      <c r="O605" s="196"/>
      <c r="P605" s="196"/>
      <c r="Q605" s="196"/>
      <c r="R605" s="196"/>
      <c r="S605" s="196"/>
      <c r="T605" s="197"/>
      <c r="AT605" s="192" t="s">
        <v>143</v>
      </c>
      <c r="AU605" s="192" t="s">
        <v>86</v>
      </c>
      <c r="AV605" s="11" t="s">
        <v>24</v>
      </c>
      <c r="AW605" s="11" t="s">
        <v>39</v>
      </c>
      <c r="AX605" s="11" t="s">
        <v>76</v>
      </c>
      <c r="AY605" s="192" t="s">
        <v>130</v>
      </c>
    </row>
    <row r="606" spans="2:51" s="12" customFormat="1" ht="13.5">
      <c r="B606" s="198"/>
      <c r="D606" s="186" t="s">
        <v>143</v>
      </c>
      <c r="E606" s="199" t="s">
        <v>5</v>
      </c>
      <c r="F606" s="200" t="s">
        <v>652</v>
      </c>
      <c r="H606" s="201">
        <v>2.25</v>
      </c>
      <c r="I606" s="202"/>
      <c r="L606" s="198"/>
      <c r="M606" s="203"/>
      <c r="N606" s="204"/>
      <c r="O606" s="204"/>
      <c r="P606" s="204"/>
      <c r="Q606" s="204"/>
      <c r="R606" s="204"/>
      <c r="S606" s="204"/>
      <c r="T606" s="205"/>
      <c r="AT606" s="199" t="s">
        <v>143</v>
      </c>
      <c r="AU606" s="199" t="s">
        <v>86</v>
      </c>
      <c r="AV606" s="12" t="s">
        <v>86</v>
      </c>
      <c r="AW606" s="12" t="s">
        <v>39</v>
      </c>
      <c r="AX606" s="12" t="s">
        <v>76</v>
      </c>
      <c r="AY606" s="199" t="s">
        <v>130</v>
      </c>
    </row>
    <row r="607" spans="2:51" s="11" customFormat="1" ht="13.5">
      <c r="B607" s="191"/>
      <c r="D607" s="186" t="s">
        <v>143</v>
      </c>
      <c r="E607" s="192" t="s">
        <v>5</v>
      </c>
      <c r="F607" s="193" t="s">
        <v>194</v>
      </c>
      <c r="H607" s="192" t="s">
        <v>5</v>
      </c>
      <c r="I607" s="194"/>
      <c r="L607" s="191"/>
      <c r="M607" s="195"/>
      <c r="N607" s="196"/>
      <c r="O607" s="196"/>
      <c r="P607" s="196"/>
      <c r="Q607" s="196"/>
      <c r="R607" s="196"/>
      <c r="S607" s="196"/>
      <c r="T607" s="197"/>
      <c r="AT607" s="192" t="s">
        <v>143</v>
      </c>
      <c r="AU607" s="192" t="s">
        <v>86</v>
      </c>
      <c r="AV607" s="11" t="s">
        <v>24</v>
      </c>
      <c r="AW607" s="11" t="s">
        <v>39</v>
      </c>
      <c r="AX607" s="11" t="s">
        <v>76</v>
      </c>
      <c r="AY607" s="192" t="s">
        <v>130</v>
      </c>
    </row>
    <row r="608" spans="2:51" s="12" customFormat="1" ht="13.5">
      <c r="B608" s="198"/>
      <c r="D608" s="186" t="s">
        <v>143</v>
      </c>
      <c r="E608" s="199" t="s">
        <v>5</v>
      </c>
      <c r="F608" s="200" t="s">
        <v>652</v>
      </c>
      <c r="H608" s="201">
        <v>2.25</v>
      </c>
      <c r="I608" s="202"/>
      <c r="L608" s="198"/>
      <c r="M608" s="203"/>
      <c r="N608" s="204"/>
      <c r="O608" s="204"/>
      <c r="P608" s="204"/>
      <c r="Q608" s="204"/>
      <c r="R608" s="204"/>
      <c r="S608" s="204"/>
      <c r="T608" s="205"/>
      <c r="AT608" s="199" t="s">
        <v>143</v>
      </c>
      <c r="AU608" s="199" t="s">
        <v>86</v>
      </c>
      <c r="AV608" s="12" t="s">
        <v>86</v>
      </c>
      <c r="AW608" s="12" t="s">
        <v>39</v>
      </c>
      <c r="AX608" s="12" t="s">
        <v>76</v>
      </c>
      <c r="AY608" s="199" t="s">
        <v>130</v>
      </c>
    </row>
    <row r="609" spans="2:65" s="11" customFormat="1" ht="13.5">
      <c r="B609" s="191"/>
      <c r="D609" s="186" t="s">
        <v>143</v>
      </c>
      <c r="E609" s="192" t="s">
        <v>5</v>
      </c>
      <c r="F609" s="193" t="s">
        <v>195</v>
      </c>
      <c r="H609" s="192" t="s">
        <v>5</v>
      </c>
      <c r="I609" s="194"/>
      <c r="L609" s="191"/>
      <c r="M609" s="195"/>
      <c r="N609" s="196"/>
      <c r="O609" s="196"/>
      <c r="P609" s="196"/>
      <c r="Q609" s="196"/>
      <c r="R609" s="196"/>
      <c r="S609" s="196"/>
      <c r="T609" s="197"/>
      <c r="AT609" s="192" t="s">
        <v>143</v>
      </c>
      <c r="AU609" s="192" t="s">
        <v>86</v>
      </c>
      <c r="AV609" s="11" t="s">
        <v>24</v>
      </c>
      <c r="AW609" s="11" t="s">
        <v>39</v>
      </c>
      <c r="AX609" s="11" t="s">
        <v>76</v>
      </c>
      <c r="AY609" s="192" t="s">
        <v>130</v>
      </c>
    </row>
    <row r="610" spans="2:65" s="12" customFormat="1" ht="13.5">
      <c r="B610" s="198"/>
      <c r="D610" s="186" t="s">
        <v>143</v>
      </c>
      <c r="E610" s="199" t="s">
        <v>5</v>
      </c>
      <c r="F610" s="200" t="s">
        <v>654</v>
      </c>
      <c r="H610" s="201">
        <v>4.5</v>
      </c>
      <c r="I610" s="202"/>
      <c r="L610" s="198"/>
      <c r="M610" s="203"/>
      <c r="N610" s="204"/>
      <c r="O610" s="204"/>
      <c r="P610" s="204"/>
      <c r="Q610" s="204"/>
      <c r="R610" s="204"/>
      <c r="S610" s="204"/>
      <c r="T610" s="205"/>
      <c r="AT610" s="199" t="s">
        <v>143</v>
      </c>
      <c r="AU610" s="199" t="s">
        <v>86</v>
      </c>
      <c r="AV610" s="12" t="s">
        <v>86</v>
      </c>
      <c r="AW610" s="12" t="s">
        <v>39</v>
      </c>
      <c r="AX610" s="12" t="s">
        <v>76</v>
      </c>
      <c r="AY610" s="199" t="s">
        <v>130</v>
      </c>
    </row>
    <row r="611" spans="2:65" s="11" customFormat="1" ht="13.5">
      <c r="B611" s="191"/>
      <c r="D611" s="186" t="s">
        <v>143</v>
      </c>
      <c r="E611" s="192" t="s">
        <v>5</v>
      </c>
      <c r="F611" s="193" t="s">
        <v>181</v>
      </c>
      <c r="H611" s="192" t="s">
        <v>5</v>
      </c>
      <c r="I611" s="194"/>
      <c r="L611" s="191"/>
      <c r="M611" s="195"/>
      <c r="N611" s="196"/>
      <c r="O611" s="196"/>
      <c r="P611" s="196"/>
      <c r="Q611" s="196"/>
      <c r="R611" s="196"/>
      <c r="S611" s="196"/>
      <c r="T611" s="197"/>
      <c r="AT611" s="192" t="s">
        <v>143</v>
      </c>
      <c r="AU611" s="192" t="s">
        <v>86</v>
      </c>
      <c r="AV611" s="11" t="s">
        <v>24</v>
      </c>
      <c r="AW611" s="11" t="s">
        <v>39</v>
      </c>
      <c r="AX611" s="11" t="s">
        <v>76</v>
      </c>
      <c r="AY611" s="192" t="s">
        <v>130</v>
      </c>
    </row>
    <row r="612" spans="2:65" s="12" customFormat="1" ht="13.5">
      <c r="B612" s="198"/>
      <c r="D612" s="186" t="s">
        <v>143</v>
      </c>
      <c r="E612" s="199" t="s">
        <v>5</v>
      </c>
      <c r="F612" s="200" t="s">
        <v>655</v>
      </c>
      <c r="H612" s="201">
        <v>8.25</v>
      </c>
      <c r="I612" s="202"/>
      <c r="L612" s="198"/>
      <c r="M612" s="203"/>
      <c r="N612" s="204"/>
      <c r="O612" s="204"/>
      <c r="P612" s="204"/>
      <c r="Q612" s="204"/>
      <c r="R612" s="204"/>
      <c r="S612" s="204"/>
      <c r="T612" s="205"/>
      <c r="AT612" s="199" t="s">
        <v>143</v>
      </c>
      <c r="AU612" s="199" t="s">
        <v>86</v>
      </c>
      <c r="AV612" s="12" t="s">
        <v>86</v>
      </c>
      <c r="AW612" s="12" t="s">
        <v>39</v>
      </c>
      <c r="AX612" s="12" t="s">
        <v>76</v>
      </c>
      <c r="AY612" s="199" t="s">
        <v>130</v>
      </c>
    </row>
    <row r="613" spans="2:65" s="11" customFormat="1" ht="13.5">
      <c r="B613" s="191"/>
      <c r="D613" s="186" t="s">
        <v>143</v>
      </c>
      <c r="E613" s="192" t="s">
        <v>5</v>
      </c>
      <c r="F613" s="193" t="s">
        <v>194</v>
      </c>
      <c r="H613" s="192" t="s">
        <v>5</v>
      </c>
      <c r="I613" s="194"/>
      <c r="L613" s="191"/>
      <c r="M613" s="195"/>
      <c r="N613" s="196"/>
      <c r="O613" s="196"/>
      <c r="P613" s="196"/>
      <c r="Q613" s="196"/>
      <c r="R613" s="196"/>
      <c r="S613" s="196"/>
      <c r="T613" s="197"/>
      <c r="AT613" s="192" t="s">
        <v>143</v>
      </c>
      <c r="AU613" s="192" t="s">
        <v>86</v>
      </c>
      <c r="AV613" s="11" t="s">
        <v>24</v>
      </c>
      <c r="AW613" s="11" t="s">
        <v>39</v>
      </c>
      <c r="AX613" s="11" t="s">
        <v>76</v>
      </c>
      <c r="AY613" s="192" t="s">
        <v>130</v>
      </c>
    </row>
    <row r="614" spans="2:65" s="12" customFormat="1" ht="13.5">
      <c r="B614" s="198"/>
      <c r="D614" s="186" t="s">
        <v>143</v>
      </c>
      <c r="E614" s="199" t="s">
        <v>5</v>
      </c>
      <c r="F614" s="200" t="s">
        <v>652</v>
      </c>
      <c r="H614" s="201">
        <v>2.25</v>
      </c>
      <c r="I614" s="202"/>
      <c r="L614" s="198"/>
      <c r="M614" s="203"/>
      <c r="N614" s="204"/>
      <c r="O614" s="204"/>
      <c r="P614" s="204"/>
      <c r="Q614" s="204"/>
      <c r="R614" s="204"/>
      <c r="S614" s="204"/>
      <c r="T614" s="205"/>
      <c r="AT614" s="199" t="s">
        <v>143</v>
      </c>
      <c r="AU614" s="199" t="s">
        <v>86</v>
      </c>
      <c r="AV614" s="12" t="s">
        <v>86</v>
      </c>
      <c r="AW614" s="12" t="s">
        <v>39</v>
      </c>
      <c r="AX614" s="12" t="s">
        <v>76</v>
      </c>
      <c r="AY614" s="199" t="s">
        <v>130</v>
      </c>
    </row>
    <row r="615" spans="2:65" s="11" customFormat="1" ht="13.5">
      <c r="B615" s="191"/>
      <c r="D615" s="186" t="s">
        <v>143</v>
      </c>
      <c r="E615" s="192" t="s">
        <v>5</v>
      </c>
      <c r="F615" s="193" t="s">
        <v>195</v>
      </c>
      <c r="H615" s="192" t="s">
        <v>5</v>
      </c>
      <c r="I615" s="194"/>
      <c r="L615" s="191"/>
      <c r="M615" s="195"/>
      <c r="N615" s="196"/>
      <c r="O615" s="196"/>
      <c r="P615" s="196"/>
      <c r="Q615" s="196"/>
      <c r="R615" s="196"/>
      <c r="S615" s="196"/>
      <c r="T615" s="197"/>
      <c r="AT615" s="192" t="s">
        <v>143</v>
      </c>
      <c r="AU615" s="192" t="s">
        <v>86</v>
      </c>
      <c r="AV615" s="11" t="s">
        <v>24</v>
      </c>
      <c r="AW615" s="11" t="s">
        <v>39</v>
      </c>
      <c r="AX615" s="11" t="s">
        <v>76</v>
      </c>
      <c r="AY615" s="192" t="s">
        <v>130</v>
      </c>
    </row>
    <row r="616" spans="2:65" s="12" customFormat="1" ht="13.5">
      <c r="B616" s="198"/>
      <c r="D616" s="186" t="s">
        <v>143</v>
      </c>
      <c r="E616" s="199" t="s">
        <v>5</v>
      </c>
      <c r="F616" s="200" t="s">
        <v>654</v>
      </c>
      <c r="H616" s="201">
        <v>4.5</v>
      </c>
      <c r="I616" s="202"/>
      <c r="L616" s="198"/>
      <c r="M616" s="203"/>
      <c r="N616" s="204"/>
      <c r="O616" s="204"/>
      <c r="P616" s="204"/>
      <c r="Q616" s="204"/>
      <c r="R616" s="204"/>
      <c r="S616" s="204"/>
      <c r="T616" s="205"/>
      <c r="AT616" s="199" t="s">
        <v>143</v>
      </c>
      <c r="AU616" s="199" t="s">
        <v>86</v>
      </c>
      <c r="AV616" s="12" t="s">
        <v>86</v>
      </c>
      <c r="AW616" s="12" t="s">
        <v>39</v>
      </c>
      <c r="AX616" s="12" t="s">
        <v>76</v>
      </c>
      <c r="AY616" s="199" t="s">
        <v>130</v>
      </c>
    </row>
    <row r="617" spans="2:65" s="11" customFormat="1" ht="13.5">
      <c r="B617" s="191"/>
      <c r="D617" s="186" t="s">
        <v>143</v>
      </c>
      <c r="E617" s="192" t="s">
        <v>5</v>
      </c>
      <c r="F617" s="193" t="s">
        <v>360</v>
      </c>
      <c r="H617" s="192" t="s">
        <v>5</v>
      </c>
      <c r="I617" s="194"/>
      <c r="L617" s="191"/>
      <c r="M617" s="195"/>
      <c r="N617" s="196"/>
      <c r="O617" s="196"/>
      <c r="P617" s="196"/>
      <c r="Q617" s="196"/>
      <c r="R617" s="196"/>
      <c r="S617" s="196"/>
      <c r="T617" s="197"/>
      <c r="AT617" s="192" t="s">
        <v>143</v>
      </c>
      <c r="AU617" s="192" t="s">
        <v>86</v>
      </c>
      <c r="AV617" s="11" t="s">
        <v>24</v>
      </c>
      <c r="AW617" s="11" t="s">
        <v>39</v>
      </c>
      <c r="AX617" s="11" t="s">
        <v>76</v>
      </c>
      <c r="AY617" s="192" t="s">
        <v>130</v>
      </c>
    </row>
    <row r="618" spans="2:65" s="12" customFormat="1" ht="13.5">
      <c r="B618" s="198"/>
      <c r="D618" s="186" t="s">
        <v>143</v>
      </c>
      <c r="E618" s="199" t="s">
        <v>5</v>
      </c>
      <c r="F618" s="200" t="s">
        <v>656</v>
      </c>
      <c r="H618" s="201">
        <v>3</v>
      </c>
      <c r="I618" s="202"/>
      <c r="L618" s="198"/>
      <c r="M618" s="203"/>
      <c r="N618" s="204"/>
      <c r="O618" s="204"/>
      <c r="P618" s="204"/>
      <c r="Q618" s="204"/>
      <c r="R618" s="204"/>
      <c r="S618" s="204"/>
      <c r="T618" s="205"/>
      <c r="AT618" s="199" t="s">
        <v>143</v>
      </c>
      <c r="AU618" s="199" t="s">
        <v>86</v>
      </c>
      <c r="AV618" s="12" t="s">
        <v>86</v>
      </c>
      <c r="AW618" s="12" t="s">
        <v>39</v>
      </c>
      <c r="AX618" s="12" t="s">
        <v>76</v>
      </c>
      <c r="AY618" s="199" t="s">
        <v>130</v>
      </c>
    </row>
    <row r="619" spans="2:65" s="12" customFormat="1" ht="13.5">
      <c r="B619" s="198"/>
      <c r="D619" s="186" t="s">
        <v>143</v>
      </c>
      <c r="E619" s="199" t="s">
        <v>5</v>
      </c>
      <c r="F619" s="200" t="s">
        <v>657</v>
      </c>
      <c r="H619" s="201">
        <v>10</v>
      </c>
      <c r="I619" s="202"/>
      <c r="L619" s="198"/>
      <c r="M619" s="203"/>
      <c r="N619" s="204"/>
      <c r="O619" s="204"/>
      <c r="P619" s="204"/>
      <c r="Q619" s="204"/>
      <c r="R619" s="204"/>
      <c r="S619" s="204"/>
      <c r="T619" s="205"/>
      <c r="AT619" s="199" t="s">
        <v>143</v>
      </c>
      <c r="AU619" s="199" t="s">
        <v>86</v>
      </c>
      <c r="AV619" s="12" t="s">
        <v>86</v>
      </c>
      <c r="AW619" s="12" t="s">
        <v>39</v>
      </c>
      <c r="AX619" s="12" t="s">
        <v>76</v>
      </c>
      <c r="AY619" s="199" t="s">
        <v>130</v>
      </c>
    </row>
    <row r="620" spans="2:65" s="12" customFormat="1" ht="13.5">
      <c r="B620" s="198"/>
      <c r="D620" s="186" t="s">
        <v>143</v>
      </c>
      <c r="E620" s="199" t="s">
        <v>5</v>
      </c>
      <c r="F620" s="200" t="s">
        <v>658</v>
      </c>
      <c r="H620" s="201">
        <v>1</v>
      </c>
      <c r="I620" s="202"/>
      <c r="L620" s="198"/>
      <c r="M620" s="203"/>
      <c r="N620" s="204"/>
      <c r="O620" s="204"/>
      <c r="P620" s="204"/>
      <c r="Q620" s="204"/>
      <c r="R620" s="204"/>
      <c r="S620" s="204"/>
      <c r="T620" s="205"/>
      <c r="AT620" s="199" t="s">
        <v>143</v>
      </c>
      <c r="AU620" s="199" t="s">
        <v>86</v>
      </c>
      <c r="AV620" s="12" t="s">
        <v>86</v>
      </c>
      <c r="AW620" s="12" t="s">
        <v>39</v>
      </c>
      <c r="AX620" s="12" t="s">
        <v>76</v>
      </c>
      <c r="AY620" s="199" t="s">
        <v>130</v>
      </c>
    </row>
    <row r="621" spans="2:65" s="14" customFormat="1" ht="13.5">
      <c r="B621" s="214"/>
      <c r="D621" s="186" t="s">
        <v>143</v>
      </c>
      <c r="E621" s="215" t="s">
        <v>5</v>
      </c>
      <c r="F621" s="216" t="s">
        <v>203</v>
      </c>
      <c r="H621" s="217">
        <v>56.75</v>
      </c>
      <c r="I621" s="218"/>
      <c r="L621" s="214"/>
      <c r="M621" s="219"/>
      <c r="N621" s="220"/>
      <c r="O621" s="220"/>
      <c r="P621" s="220"/>
      <c r="Q621" s="220"/>
      <c r="R621" s="220"/>
      <c r="S621" s="220"/>
      <c r="T621" s="221"/>
      <c r="AT621" s="215" t="s">
        <v>143</v>
      </c>
      <c r="AU621" s="215" t="s">
        <v>86</v>
      </c>
      <c r="AV621" s="14" t="s">
        <v>137</v>
      </c>
      <c r="AW621" s="14" t="s">
        <v>39</v>
      </c>
      <c r="AX621" s="14" t="s">
        <v>24</v>
      </c>
      <c r="AY621" s="215" t="s">
        <v>130</v>
      </c>
    </row>
    <row r="622" spans="2:65" s="1" customFormat="1" ht="16.5" customHeight="1">
      <c r="B622" s="173"/>
      <c r="C622" s="174" t="s">
        <v>714</v>
      </c>
      <c r="D622" s="174" t="s">
        <v>132</v>
      </c>
      <c r="E622" s="175" t="s">
        <v>715</v>
      </c>
      <c r="F622" s="176" t="s">
        <v>716</v>
      </c>
      <c r="G622" s="177" t="s">
        <v>241</v>
      </c>
      <c r="H622" s="178">
        <v>56.75</v>
      </c>
      <c r="I622" s="179"/>
      <c r="J622" s="180">
        <f>ROUND(I622*H622,2)</f>
        <v>0</v>
      </c>
      <c r="K622" s="176" t="s">
        <v>136</v>
      </c>
      <c r="L622" s="41"/>
      <c r="M622" s="181" t="s">
        <v>5</v>
      </c>
      <c r="N622" s="182" t="s">
        <v>47</v>
      </c>
      <c r="O622" s="42"/>
      <c r="P622" s="183">
        <f>O622*H622</f>
        <v>0</v>
      </c>
      <c r="Q622" s="183">
        <v>0</v>
      </c>
      <c r="R622" s="183">
        <f>Q622*H622</f>
        <v>0</v>
      </c>
      <c r="S622" s="183">
        <v>9.8000000000000004E-2</v>
      </c>
      <c r="T622" s="184">
        <f>S622*H622</f>
        <v>5.5615000000000006</v>
      </c>
      <c r="AR622" s="24" t="s">
        <v>137</v>
      </c>
      <c r="AT622" s="24" t="s">
        <v>132</v>
      </c>
      <c r="AU622" s="24" t="s">
        <v>86</v>
      </c>
      <c r="AY622" s="24" t="s">
        <v>130</v>
      </c>
      <c r="BE622" s="185">
        <f>IF(N622="základní",J622,0)</f>
        <v>0</v>
      </c>
      <c r="BF622" s="185">
        <f>IF(N622="snížená",J622,0)</f>
        <v>0</v>
      </c>
      <c r="BG622" s="185">
        <f>IF(N622="zákl. přenesená",J622,0)</f>
        <v>0</v>
      </c>
      <c r="BH622" s="185">
        <f>IF(N622="sníž. přenesená",J622,0)</f>
        <v>0</v>
      </c>
      <c r="BI622" s="185">
        <f>IF(N622="nulová",J622,0)</f>
        <v>0</v>
      </c>
      <c r="BJ622" s="24" t="s">
        <v>24</v>
      </c>
      <c r="BK622" s="185">
        <f>ROUND(I622*H622,2)</f>
        <v>0</v>
      </c>
      <c r="BL622" s="24" t="s">
        <v>137</v>
      </c>
      <c r="BM622" s="24" t="s">
        <v>717</v>
      </c>
    </row>
    <row r="623" spans="2:65" s="1" customFormat="1" ht="27">
      <c r="B623" s="41"/>
      <c r="D623" s="186" t="s">
        <v>139</v>
      </c>
      <c r="F623" s="187" t="s">
        <v>718</v>
      </c>
      <c r="I623" s="188"/>
      <c r="L623" s="41"/>
      <c r="M623" s="189"/>
      <c r="N623" s="42"/>
      <c r="O623" s="42"/>
      <c r="P623" s="42"/>
      <c r="Q623" s="42"/>
      <c r="R623" s="42"/>
      <c r="S623" s="42"/>
      <c r="T623" s="70"/>
      <c r="AT623" s="24" t="s">
        <v>139</v>
      </c>
      <c r="AU623" s="24" t="s">
        <v>86</v>
      </c>
    </row>
    <row r="624" spans="2:65" s="1" customFormat="1" ht="243">
      <c r="B624" s="41"/>
      <c r="D624" s="186" t="s">
        <v>141</v>
      </c>
      <c r="F624" s="190" t="s">
        <v>713</v>
      </c>
      <c r="I624" s="188"/>
      <c r="L624" s="41"/>
      <c r="M624" s="189"/>
      <c r="N624" s="42"/>
      <c r="O624" s="42"/>
      <c r="P624" s="42"/>
      <c r="Q624" s="42"/>
      <c r="R624" s="42"/>
      <c r="S624" s="42"/>
      <c r="T624" s="70"/>
      <c r="AT624" s="24" t="s">
        <v>141</v>
      </c>
      <c r="AU624" s="24" t="s">
        <v>86</v>
      </c>
    </row>
    <row r="625" spans="2:65" s="11" customFormat="1" ht="13.5">
      <c r="B625" s="191"/>
      <c r="D625" s="186" t="s">
        <v>143</v>
      </c>
      <c r="E625" s="192" t="s">
        <v>5</v>
      </c>
      <c r="F625" s="193" t="s">
        <v>649</v>
      </c>
      <c r="H625" s="192" t="s">
        <v>5</v>
      </c>
      <c r="I625" s="194"/>
      <c r="L625" s="191"/>
      <c r="M625" s="195"/>
      <c r="N625" s="196"/>
      <c r="O625" s="196"/>
      <c r="P625" s="196"/>
      <c r="Q625" s="196"/>
      <c r="R625" s="196"/>
      <c r="S625" s="196"/>
      <c r="T625" s="197"/>
      <c r="AT625" s="192" t="s">
        <v>143</v>
      </c>
      <c r="AU625" s="192" t="s">
        <v>86</v>
      </c>
      <c r="AV625" s="11" t="s">
        <v>24</v>
      </c>
      <c r="AW625" s="11" t="s">
        <v>39</v>
      </c>
      <c r="AX625" s="11" t="s">
        <v>76</v>
      </c>
      <c r="AY625" s="192" t="s">
        <v>130</v>
      </c>
    </row>
    <row r="626" spans="2:65" s="12" customFormat="1" ht="13.5">
      <c r="B626" s="198"/>
      <c r="D626" s="186" t="s">
        <v>143</v>
      </c>
      <c r="E626" s="199" t="s">
        <v>5</v>
      </c>
      <c r="F626" s="200" t="s">
        <v>664</v>
      </c>
      <c r="H626" s="201">
        <v>56.75</v>
      </c>
      <c r="I626" s="202"/>
      <c r="L626" s="198"/>
      <c r="M626" s="203"/>
      <c r="N626" s="204"/>
      <c r="O626" s="204"/>
      <c r="P626" s="204"/>
      <c r="Q626" s="204"/>
      <c r="R626" s="204"/>
      <c r="S626" s="204"/>
      <c r="T626" s="205"/>
      <c r="AT626" s="199" t="s">
        <v>143</v>
      </c>
      <c r="AU626" s="199" t="s">
        <v>86</v>
      </c>
      <c r="AV626" s="12" t="s">
        <v>86</v>
      </c>
      <c r="AW626" s="12" t="s">
        <v>39</v>
      </c>
      <c r="AX626" s="12" t="s">
        <v>24</v>
      </c>
      <c r="AY626" s="199" t="s">
        <v>130</v>
      </c>
    </row>
    <row r="627" spans="2:65" s="1" customFormat="1" ht="16.5" customHeight="1">
      <c r="B627" s="173"/>
      <c r="C627" s="174" t="s">
        <v>719</v>
      </c>
      <c r="D627" s="174" t="s">
        <v>132</v>
      </c>
      <c r="E627" s="175" t="s">
        <v>720</v>
      </c>
      <c r="F627" s="176" t="s">
        <v>721</v>
      </c>
      <c r="G627" s="177" t="s">
        <v>156</v>
      </c>
      <c r="H627" s="178">
        <v>120</v>
      </c>
      <c r="I627" s="179"/>
      <c r="J627" s="180">
        <f>ROUND(I627*H627,2)</f>
        <v>0</v>
      </c>
      <c r="K627" s="176" t="s">
        <v>136</v>
      </c>
      <c r="L627" s="41"/>
      <c r="M627" s="181" t="s">
        <v>5</v>
      </c>
      <c r="N627" s="182" t="s">
        <v>47</v>
      </c>
      <c r="O627" s="42"/>
      <c r="P627" s="183">
        <f>O627*H627</f>
        <v>0</v>
      </c>
      <c r="Q627" s="183">
        <v>0</v>
      </c>
      <c r="R627" s="183">
        <f>Q627*H627</f>
        <v>0</v>
      </c>
      <c r="S627" s="183">
        <v>0</v>
      </c>
      <c r="T627" s="184">
        <f>S627*H627</f>
        <v>0</v>
      </c>
      <c r="AR627" s="24" t="s">
        <v>137</v>
      </c>
      <c r="AT627" s="24" t="s">
        <v>132</v>
      </c>
      <c r="AU627" s="24" t="s">
        <v>86</v>
      </c>
      <c r="AY627" s="24" t="s">
        <v>130</v>
      </c>
      <c r="BE627" s="185">
        <f>IF(N627="základní",J627,0)</f>
        <v>0</v>
      </c>
      <c r="BF627" s="185">
        <f>IF(N627="snížená",J627,0)</f>
        <v>0</v>
      </c>
      <c r="BG627" s="185">
        <f>IF(N627="zákl. přenesená",J627,0)</f>
        <v>0</v>
      </c>
      <c r="BH627" s="185">
        <f>IF(N627="sníž. přenesená",J627,0)</f>
        <v>0</v>
      </c>
      <c r="BI627" s="185">
        <f>IF(N627="nulová",J627,0)</f>
        <v>0</v>
      </c>
      <c r="BJ627" s="24" t="s">
        <v>24</v>
      </c>
      <c r="BK627" s="185">
        <f>ROUND(I627*H627,2)</f>
        <v>0</v>
      </c>
      <c r="BL627" s="24" t="s">
        <v>137</v>
      </c>
      <c r="BM627" s="24" t="s">
        <v>722</v>
      </c>
    </row>
    <row r="628" spans="2:65" s="1" customFormat="1" ht="13.5">
      <c r="B628" s="41"/>
      <c r="D628" s="186" t="s">
        <v>139</v>
      </c>
      <c r="F628" s="187" t="s">
        <v>723</v>
      </c>
      <c r="I628" s="188"/>
      <c r="L628" s="41"/>
      <c r="M628" s="189"/>
      <c r="N628" s="42"/>
      <c r="O628" s="42"/>
      <c r="P628" s="42"/>
      <c r="Q628" s="42"/>
      <c r="R628" s="42"/>
      <c r="S628" s="42"/>
      <c r="T628" s="70"/>
      <c r="AT628" s="24" t="s">
        <v>139</v>
      </c>
      <c r="AU628" s="24" t="s">
        <v>86</v>
      </c>
    </row>
    <row r="629" spans="2:65" s="1" customFormat="1" ht="27">
      <c r="B629" s="41"/>
      <c r="D629" s="186" t="s">
        <v>141</v>
      </c>
      <c r="F629" s="190" t="s">
        <v>724</v>
      </c>
      <c r="I629" s="188"/>
      <c r="L629" s="41"/>
      <c r="M629" s="189"/>
      <c r="N629" s="42"/>
      <c r="O629" s="42"/>
      <c r="P629" s="42"/>
      <c r="Q629" s="42"/>
      <c r="R629" s="42"/>
      <c r="S629" s="42"/>
      <c r="T629" s="70"/>
      <c r="AT629" s="24" t="s">
        <v>141</v>
      </c>
      <c r="AU629" s="24" t="s">
        <v>86</v>
      </c>
    </row>
    <row r="630" spans="2:65" s="11" customFormat="1" ht="13.5">
      <c r="B630" s="191"/>
      <c r="D630" s="186" t="s">
        <v>143</v>
      </c>
      <c r="E630" s="192" t="s">
        <v>5</v>
      </c>
      <c r="F630" s="193" t="s">
        <v>649</v>
      </c>
      <c r="H630" s="192" t="s">
        <v>5</v>
      </c>
      <c r="I630" s="194"/>
      <c r="L630" s="191"/>
      <c r="M630" s="195"/>
      <c r="N630" s="196"/>
      <c r="O630" s="196"/>
      <c r="P630" s="196"/>
      <c r="Q630" s="196"/>
      <c r="R630" s="196"/>
      <c r="S630" s="196"/>
      <c r="T630" s="197"/>
      <c r="AT630" s="192" t="s">
        <v>143</v>
      </c>
      <c r="AU630" s="192" t="s">
        <v>86</v>
      </c>
      <c r="AV630" s="11" t="s">
        <v>24</v>
      </c>
      <c r="AW630" s="11" t="s">
        <v>39</v>
      </c>
      <c r="AX630" s="11" t="s">
        <v>76</v>
      </c>
      <c r="AY630" s="192" t="s">
        <v>130</v>
      </c>
    </row>
    <row r="631" spans="2:65" s="12" customFormat="1" ht="13.5">
      <c r="B631" s="198"/>
      <c r="D631" s="186" t="s">
        <v>143</v>
      </c>
      <c r="E631" s="199" t="s">
        <v>5</v>
      </c>
      <c r="F631" s="200" t="s">
        <v>725</v>
      </c>
      <c r="H631" s="201">
        <v>120</v>
      </c>
      <c r="I631" s="202"/>
      <c r="L631" s="198"/>
      <c r="M631" s="203"/>
      <c r="N631" s="204"/>
      <c r="O631" s="204"/>
      <c r="P631" s="204"/>
      <c r="Q631" s="204"/>
      <c r="R631" s="204"/>
      <c r="S631" s="204"/>
      <c r="T631" s="205"/>
      <c r="AT631" s="199" t="s">
        <v>143</v>
      </c>
      <c r="AU631" s="199" t="s">
        <v>86</v>
      </c>
      <c r="AV631" s="12" t="s">
        <v>86</v>
      </c>
      <c r="AW631" s="12" t="s">
        <v>39</v>
      </c>
      <c r="AX631" s="12" t="s">
        <v>24</v>
      </c>
      <c r="AY631" s="199" t="s">
        <v>130</v>
      </c>
    </row>
    <row r="632" spans="2:65" s="1" customFormat="1" ht="25.5" customHeight="1">
      <c r="B632" s="173"/>
      <c r="C632" s="174" t="s">
        <v>726</v>
      </c>
      <c r="D632" s="174" t="s">
        <v>132</v>
      </c>
      <c r="E632" s="175" t="s">
        <v>727</v>
      </c>
      <c r="F632" s="176" t="s">
        <v>728</v>
      </c>
      <c r="G632" s="177" t="s">
        <v>241</v>
      </c>
      <c r="H632" s="178">
        <v>157.43</v>
      </c>
      <c r="I632" s="179"/>
      <c r="J632" s="180">
        <f>ROUND(I632*H632,2)</f>
        <v>0</v>
      </c>
      <c r="K632" s="176" t="s">
        <v>136</v>
      </c>
      <c r="L632" s="41"/>
      <c r="M632" s="181" t="s">
        <v>5</v>
      </c>
      <c r="N632" s="182" t="s">
        <v>47</v>
      </c>
      <c r="O632" s="42"/>
      <c r="P632" s="183">
        <f>O632*H632</f>
        <v>0</v>
      </c>
      <c r="Q632" s="183">
        <v>4.0000000000000003E-5</v>
      </c>
      <c r="R632" s="183">
        <f>Q632*H632</f>
        <v>6.2972000000000011E-3</v>
      </c>
      <c r="S632" s="183">
        <v>0.10299999999999999</v>
      </c>
      <c r="T632" s="184">
        <f>S632*H632</f>
        <v>16.21529</v>
      </c>
      <c r="AR632" s="24" t="s">
        <v>137</v>
      </c>
      <c r="AT632" s="24" t="s">
        <v>132</v>
      </c>
      <c r="AU632" s="24" t="s">
        <v>86</v>
      </c>
      <c r="AY632" s="24" t="s">
        <v>130</v>
      </c>
      <c r="BE632" s="185">
        <f>IF(N632="základní",J632,0)</f>
        <v>0</v>
      </c>
      <c r="BF632" s="185">
        <f>IF(N632="snížená",J632,0)</f>
        <v>0</v>
      </c>
      <c r="BG632" s="185">
        <f>IF(N632="zákl. přenesená",J632,0)</f>
        <v>0</v>
      </c>
      <c r="BH632" s="185">
        <f>IF(N632="sníž. přenesená",J632,0)</f>
        <v>0</v>
      </c>
      <c r="BI632" s="185">
        <f>IF(N632="nulová",J632,0)</f>
        <v>0</v>
      </c>
      <c r="BJ632" s="24" t="s">
        <v>24</v>
      </c>
      <c r="BK632" s="185">
        <f>ROUND(I632*H632,2)</f>
        <v>0</v>
      </c>
      <c r="BL632" s="24" t="s">
        <v>137</v>
      </c>
      <c r="BM632" s="24" t="s">
        <v>729</v>
      </c>
    </row>
    <row r="633" spans="2:65" s="1" customFormat="1" ht="27">
      <c r="B633" s="41"/>
      <c r="D633" s="186" t="s">
        <v>139</v>
      </c>
      <c r="F633" s="187" t="s">
        <v>730</v>
      </c>
      <c r="I633" s="188"/>
      <c r="L633" s="41"/>
      <c r="M633" s="189"/>
      <c r="N633" s="42"/>
      <c r="O633" s="42"/>
      <c r="P633" s="42"/>
      <c r="Q633" s="42"/>
      <c r="R633" s="42"/>
      <c r="S633" s="42"/>
      <c r="T633" s="70"/>
      <c r="AT633" s="24" t="s">
        <v>139</v>
      </c>
      <c r="AU633" s="24" t="s">
        <v>86</v>
      </c>
    </row>
    <row r="634" spans="2:65" s="1" customFormat="1" ht="216">
      <c r="B634" s="41"/>
      <c r="D634" s="186" t="s">
        <v>141</v>
      </c>
      <c r="F634" s="190" t="s">
        <v>731</v>
      </c>
      <c r="I634" s="188"/>
      <c r="L634" s="41"/>
      <c r="M634" s="189"/>
      <c r="N634" s="42"/>
      <c r="O634" s="42"/>
      <c r="P634" s="42"/>
      <c r="Q634" s="42"/>
      <c r="R634" s="42"/>
      <c r="S634" s="42"/>
      <c r="T634" s="70"/>
      <c r="AT634" s="24" t="s">
        <v>141</v>
      </c>
      <c r="AU634" s="24" t="s">
        <v>86</v>
      </c>
    </row>
    <row r="635" spans="2:65" s="11" customFormat="1" ht="13.5">
      <c r="B635" s="191"/>
      <c r="D635" s="186" t="s">
        <v>143</v>
      </c>
      <c r="E635" s="192" t="s">
        <v>5</v>
      </c>
      <c r="F635" s="193" t="s">
        <v>649</v>
      </c>
      <c r="H635" s="192" t="s">
        <v>5</v>
      </c>
      <c r="I635" s="194"/>
      <c r="L635" s="191"/>
      <c r="M635" s="195"/>
      <c r="N635" s="196"/>
      <c r="O635" s="196"/>
      <c r="P635" s="196"/>
      <c r="Q635" s="196"/>
      <c r="R635" s="196"/>
      <c r="S635" s="196"/>
      <c r="T635" s="197"/>
      <c r="AT635" s="192" t="s">
        <v>143</v>
      </c>
      <c r="AU635" s="192" t="s">
        <v>86</v>
      </c>
      <c r="AV635" s="11" t="s">
        <v>24</v>
      </c>
      <c r="AW635" s="11" t="s">
        <v>39</v>
      </c>
      <c r="AX635" s="11" t="s">
        <v>76</v>
      </c>
      <c r="AY635" s="192" t="s">
        <v>130</v>
      </c>
    </row>
    <row r="636" spans="2:65" s="12" customFormat="1" ht="13.5">
      <c r="B636" s="198"/>
      <c r="D636" s="186" t="s">
        <v>143</v>
      </c>
      <c r="E636" s="199" t="s">
        <v>5</v>
      </c>
      <c r="F636" s="200" t="s">
        <v>676</v>
      </c>
      <c r="H636" s="201">
        <v>157.43</v>
      </c>
      <c r="I636" s="202"/>
      <c r="L636" s="198"/>
      <c r="M636" s="203"/>
      <c r="N636" s="204"/>
      <c r="O636" s="204"/>
      <c r="P636" s="204"/>
      <c r="Q636" s="204"/>
      <c r="R636" s="204"/>
      <c r="S636" s="204"/>
      <c r="T636" s="205"/>
      <c r="AT636" s="199" t="s">
        <v>143</v>
      </c>
      <c r="AU636" s="199" t="s">
        <v>86</v>
      </c>
      <c r="AV636" s="12" t="s">
        <v>86</v>
      </c>
      <c r="AW636" s="12" t="s">
        <v>39</v>
      </c>
      <c r="AX636" s="12" t="s">
        <v>24</v>
      </c>
      <c r="AY636" s="199" t="s">
        <v>130</v>
      </c>
    </row>
    <row r="637" spans="2:65" s="1" customFormat="1" ht="16.5" customHeight="1">
      <c r="B637" s="173"/>
      <c r="C637" s="174" t="s">
        <v>732</v>
      </c>
      <c r="D637" s="174" t="s">
        <v>132</v>
      </c>
      <c r="E637" s="175" t="s">
        <v>720</v>
      </c>
      <c r="F637" s="176" t="s">
        <v>721</v>
      </c>
      <c r="G637" s="177" t="s">
        <v>156</v>
      </c>
      <c r="H637" s="178">
        <v>60</v>
      </c>
      <c r="I637" s="179"/>
      <c r="J637" s="180">
        <f>ROUND(I637*H637,2)</f>
        <v>0</v>
      </c>
      <c r="K637" s="176" t="s">
        <v>136</v>
      </c>
      <c r="L637" s="41"/>
      <c r="M637" s="181" t="s">
        <v>5</v>
      </c>
      <c r="N637" s="182" t="s">
        <v>47</v>
      </c>
      <c r="O637" s="42"/>
      <c r="P637" s="183">
        <f>O637*H637</f>
        <v>0</v>
      </c>
      <c r="Q637" s="183">
        <v>0</v>
      </c>
      <c r="R637" s="183">
        <f>Q637*H637</f>
        <v>0</v>
      </c>
      <c r="S637" s="183">
        <v>0</v>
      </c>
      <c r="T637" s="184">
        <f>S637*H637</f>
        <v>0</v>
      </c>
      <c r="AR637" s="24" t="s">
        <v>137</v>
      </c>
      <c r="AT637" s="24" t="s">
        <v>132</v>
      </c>
      <c r="AU637" s="24" t="s">
        <v>86</v>
      </c>
      <c r="AY637" s="24" t="s">
        <v>130</v>
      </c>
      <c r="BE637" s="185">
        <f>IF(N637="základní",J637,0)</f>
        <v>0</v>
      </c>
      <c r="BF637" s="185">
        <f>IF(N637="snížená",J637,0)</f>
        <v>0</v>
      </c>
      <c r="BG637" s="185">
        <f>IF(N637="zákl. přenesená",J637,0)</f>
        <v>0</v>
      </c>
      <c r="BH637" s="185">
        <f>IF(N637="sníž. přenesená",J637,0)</f>
        <v>0</v>
      </c>
      <c r="BI637" s="185">
        <f>IF(N637="nulová",J637,0)</f>
        <v>0</v>
      </c>
      <c r="BJ637" s="24" t="s">
        <v>24</v>
      </c>
      <c r="BK637" s="185">
        <f>ROUND(I637*H637,2)</f>
        <v>0</v>
      </c>
      <c r="BL637" s="24" t="s">
        <v>137</v>
      </c>
      <c r="BM637" s="24" t="s">
        <v>733</v>
      </c>
    </row>
    <row r="638" spans="2:65" s="1" customFormat="1" ht="13.5">
      <c r="B638" s="41"/>
      <c r="D638" s="186" t="s">
        <v>139</v>
      </c>
      <c r="F638" s="187" t="s">
        <v>723</v>
      </c>
      <c r="I638" s="188"/>
      <c r="L638" s="41"/>
      <c r="M638" s="189"/>
      <c r="N638" s="42"/>
      <c r="O638" s="42"/>
      <c r="P638" s="42"/>
      <c r="Q638" s="42"/>
      <c r="R638" s="42"/>
      <c r="S638" s="42"/>
      <c r="T638" s="70"/>
      <c r="AT638" s="24" t="s">
        <v>139</v>
      </c>
      <c r="AU638" s="24" t="s">
        <v>86</v>
      </c>
    </row>
    <row r="639" spans="2:65" s="1" customFormat="1" ht="27">
      <c r="B639" s="41"/>
      <c r="D639" s="186" t="s">
        <v>141</v>
      </c>
      <c r="F639" s="190" t="s">
        <v>724</v>
      </c>
      <c r="I639" s="188"/>
      <c r="L639" s="41"/>
      <c r="M639" s="189"/>
      <c r="N639" s="42"/>
      <c r="O639" s="42"/>
      <c r="P639" s="42"/>
      <c r="Q639" s="42"/>
      <c r="R639" s="42"/>
      <c r="S639" s="42"/>
      <c r="T639" s="70"/>
      <c r="AT639" s="24" t="s">
        <v>141</v>
      </c>
      <c r="AU639" s="24" t="s">
        <v>86</v>
      </c>
    </row>
    <row r="640" spans="2:65" s="11" customFormat="1" ht="13.5">
      <c r="B640" s="191"/>
      <c r="D640" s="186" t="s">
        <v>143</v>
      </c>
      <c r="E640" s="192" t="s">
        <v>5</v>
      </c>
      <c r="F640" s="193" t="s">
        <v>649</v>
      </c>
      <c r="H640" s="192" t="s">
        <v>5</v>
      </c>
      <c r="I640" s="194"/>
      <c r="L640" s="191"/>
      <c r="M640" s="195"/>
      <c r="N640" s="196"/>
      <c r="O640" s="196"/>
      <c r="P640" s="196"/>
      <c r="Q640" s="196"/>
      <c r="R640" s="196"/>
      <c r="S640" s="196"/>
      <c r="T640" s="197"/>
      <c r="AT640" s="192" t="s">
        <v>143</v>
      </c>
      <c r="AU640" s="192" t="s">
        <v>86</v>
      </c>
      <c r="AV640" s="11" t="s">
        <v>24</v>
      </c>
      <c r="AW640" s="11" t="s">
        <v>39</v>
      </c>
      <c r="AX640" s="11" t="s">
        <v>76</v>
      </c>
      <c r="AY640" s="192" t="s">
        <v>130</v>
      </c>
    </row>
    <row r="641" spans="2:65" s="11" customFormat="1" ht="13.5">
      <c r="B641" s="191"/>
      <c r="D641" s="186" t="s">
        <v>143</v>
      </c>
      <c r="E641" s="192" t="s">
        <v>5</v>
      </c>
      <c r="F641" s="193" t="s">
        <v>734</v>
      </c>
      <c r="H641" s="192" t="s">
        <v>5</v>
      </c>
      <c r="I641" s="194"/>
      <c r="L641" s="191"/>
      <c r="M641" s="195"/>
      <c r="N641" s="196"/>
      <c r="O641" s="196"/>
      <c r="P641" s="196"/>
      <c r="Q641" s="196"/>
      <c r="R641" s="196"/>
      <c r="S641" s="196"/>
      <c r="T641" s="197"/>
      <c r="AT641" s="192" t="s">
        <v>143</v>
      </c>
      <c r="AU641" s="192" t="s">
        <v>86</v>
      </c>
      <c r="AV641" s="11" t="s">
        <v>24</v>
      </c>
      <c r="AW641" s="11" t="s">
        <v>39</v>
      </c>
      <c r="AX641" s="11" t="s">
        <v>76</v>
      </c>
      <c r="AY641" s="192" t="s">
        <v>130</v>
      </c>
    </row>
    <row r="642" spans="2:65" s="12" customFormat="1" ht="13.5">
      <c r="B642" s="198"/>
      <c r="D642" s="186" t="s">
        <v>143</v>
      </c>
      <c r="E642" s="199" t="s">
        <v>5</v>
      </c>
      <c r="F642" s="200" t="s">
        <v>687</v>
      </c>
      <c r="H642" s="201">
        <v>60</v>
      </c>
      <c r="I642" s="202"/>
      <c r="L642" s="198"/>
      <c r="M642" s="203"/>
      <c r="N642" s="204"/>
      <c r="O642" s="204"/>
      <c r="P642" s="204"/>
      <c r="Q642" s="204"/>
      <c r="R642" s="204"/>
      <c r="S642" s="204"/>
      <c r="T642" s="205"/>
      <c r="AT642" s="199" t="s">
        <v>143</v>
      </c>
      <c r="AU642" s="199" t="s">
        <v>86</v>
      </c>
      <c r="AV642" s="12" t="s">
        <v>86</v>
      </c>
      <c r="AW642" s="12" t="s">
        <v>39</v>
      </c>
      <c r="AX642" s="12" t="s">
        <v>24</v>
      </c>
      <c r="AY642" s="199" t="s">
        <v>130</v>
      </c>
    </row>
    <row r="643" spans="2:65" s="1" customFormat="1" ht="16.5" customHeight="1">
      <c r="B643" s="173"/>
      <c r="C643" s="174" t="s">
        <v>735</v>
      </c>
      <c r="D643" s="174" t="s">
        <v>132</v>
      </c>
      <c r="E643" s="175" t="s">
        <v>736</v>
      </c>
      <c r="F643" s="176" t="s">
        <v>737</v>
      </c>
      <c r="G643" s="177" t="s">
        <v>322</v>
      </c>
      <c r="H643" s="178">
        <v>54.692</v>
      </c>
      <c r="I643" s="179"/>
      <c r="J643" s="180">
        <f>ROUND(I643*H643,2)</f>
        <v>0</v>
      </c>
      <c r="K643" s="176" t="s">
        <v>136</v>
      </c>
      <c r="L643" s="41"/>
      <c r="M643" s="181" t="s">
        <v>5</v>
      </c>
      <c r="N643" s="182" t="s">
        <v>47</v>
      </c>
      <c r="O643" s="42"/>
      <c r="P643" s="183">
        <f>O643*H643</f>
        <v>0</v>
      </c>
      <c r="Q643" s="183">
        <v>0</v>
      </c>
      <c r="R643" s="183">
        <f>Q643*H643</f>
        <v>0</v>
      </c>
      <c r="S643" s="183">
        <v>0</v>
      </c>
      <c r="T643" s="184">
        <f>S643*H643</f>
        <v>0</v>
      </c>
      <c r="AR643" s="24" t="s">
        <v>137</v>
      </c>
      <c r="AT643" s="24" t="s">
        <v>132</v>
      </c>
      <c r="AU643" s="24" t="s">
        <v>86</v>
      </c>
      <c r="AY643" s="24" t="s">
        <v>130</v>
      </c>
      <c r="BE643" s="185">
        <f>IF(N643="základní",J643,0)</f>
        <v>0</v>
      </c>
      <c r="BF643" s="185">
        <f>IF(N643="snížená",J643,0)</f>
        <v>0</v>
      </c>
      <c r="BG643" s="185">
        <f>IF(N643="zákl. přenesená",J643,0)</f>
        <v>0</v>
      </c>
      <c r="BH643" s="185">
        <f>IF(N643="sníž. přenesená",J643,0)</f>
        <v>0</v>
      </c>
      <c r="BI643" s="185">
        <f>IF(N643="nulová",J643,0)</f>
        <v>0</v>
      </c>
      <c r="BJ643" s="24" t="s">
        <v>24</v>
      </c>
      <c r="BK643" s="185">
        <f>ROUND(I643*H643,2)</f>
        <v>0</v>
      </c>
      <c r="BL643" s="24" t="s">
        <v>137</v>
      </c>
      <c r="BM643" s="24" t="s">
        <v>738</v>
      </c>
    </row>
    <row r="644" spans="2:65" s="1" customFormat="1" ht="27">
      <c r="B644" s="41"/>
      <c r="D644" s="186" t="s">
        <v>139</v>
      </c>
      <c r="F644" s="187" t="s">
        <v>739</v>
      </c>
      <c r="I644" s="188"/>
      <c r="L644" s="41"/>
      <c r="M644" s="189"/>
      <c r="N644" s="42"/>
      <c r="O644" s="42"/>
      <c r="P644" s="42"/>
      <c r="Q644" s="42"/>
      <c r="R644" s="42"/>
      <c r="S644" s="42"/>
      <c r="T644" s="70"/>
      <c r="AT644" s="24" t="s">
        <v>139</v>
      </c>
      <c r="AU644" s="24" t="s">
        <v>86</v>
      </c>
    </row>
    <row r="645" spans="2:65" s="1" customFormat="1" ht="94.5">
      <c r="B645" s="41"/>
      <c r="D645" s="186" t="s">
        <v>141</v>
      </c>
      <c r="F645" s="190" t="s">
        <v>740</v>
      </c>
      <c r="I645" s="188"/>
      <c r="L645" s="41"/>
      <c r="M645" s="189"/>
      <c r="N645" s="42"/>
      <c r="O645" s="42"/>
      <c r="P645" s="42"/>
      <c r="Q645" s="42"/>
      <c r="R645" s="42"/>
      <c r="S645" s="42"/>
      <c r="T645" s="70"/>
      <c r="AT645" s="24" t="s">
        <v>141</v>
      </c>
      <c r="AU645" s="24" t="s">
        <v>86</v>
      </c>
    </row>
    <row r="646" spans="2:65" s="11" customFormat="1" ht="13.5">
      <c r="B646" s="191"/>
      <c r="D646" s="186" t="s">
        <v>143</v>
      </c>
      <c r="E646" s="192" t="s">
        <v>5</v>
      </c>
      <c r="F646" s="193" t="s">
        <v>649</v>
      </c>
      <c r="H646" s="192" t="s">
        <v>5</v>
      </c>
      <c r="I646" s="194"/>
      <c r="L646" s="191"/>
      <c r="M646" s="195"/>
      <c r="N646" s="196"/>
      <c r="O646" s="196"/>
      <c r="P646" s="196"/>
      <c r="Q646" s="196"/>
      <c r="R646" s="196"/>
      <c r="S646" s="196"/>
      <c r="T646" s="197"/>
      <c r="AT646" s="192" t="s">
        <v>143</v>
      </c>
      <c r="AU646" s="192" t="s">
        <v>86</v>
      </c>
      <c r="AV646" s="11" t="s">
        <v>24</v>
      </c>
      <c r="AW646" s="11" t="s">
        <v>39</v>
      </c>
      <c r="AX646" s="11" t="s">
        <v>76</v>
      </c>
      <c r="AY646" s="192" t="s">
        <v>130</v>
      </c>
    </row>
    <row r="647" spans="2:65" s="12" customFormat="1" ht="13.5">
      <c r="B647" s="198"/>
      <c r="D647" s="186" t="s">
        <v>143</v>
      </c>
      <c r="E647" s="199" t="s">
        <v>5</v>
      </c>
      <c r="F647" s="200" t="s">
        <v>741</v>
      </c>
      <c r="H647" s="201">
        <v>32.914999999999999</v>
      </c>
      <c r="I647" s="202"/>
      <c r="L647" s="198"/>
      <c r="M647" s="203"/>
      <c r="N647" s="204"/>
      <c r="O647" s="204"/>
      <c r="P647" s="204"/>
      <c r="Q647" s="204"/>
      <c r="R647" s="204"/>
      <c r="S647" s="204"/>
      <c r="T647" s="205"/>
      <c r="AT647" s="199" t="s">
        <v>143</v>
      </c>
      <c r="AU647" s="199" t="s">
        <v>86</v>
      </c>
      <c r="AV647" s="12" t="s">
        <v>86</v>
      </c>
      <c r="AW647" s="12" t="s">
        <v>39</v>
      </c>
      <c r="AX647" s="12" t="s">
        <v>76</v>
      </c>
      <c r="AY647" s="199" t="s">
        <v>130</v>
      </c>
    </row>
    <row r="648" spans="2:65" s="12" customFormat="1" ht="13.5">
      <c r="B648" s="198"/>
      <c r="D648" s="186" t="s">
        <v>143</v>
      </c>
      <c r="E648" s="199" t="s">
        <v>5</v>
      </c>
      <c r="F648" s="200" t="s">
        <v>742</v>
      </c>
      <c r="H648" s="201">
        <v>5.5620000000000003</v>
      </c>
      <c r="I648" s="202"/>
      <c r="L648" s="198"/>
      <c r="M648" s="203"/>
      <c r="N648" s="204"/>
      <c r="O648" s="204"/>
      <c r="P648" s="204"/>
      <c r="Q648" s="204"/>
      <c r="R648" s="204"/>
      <c r="S648" s="204"/>
      <c r="T648" s="205"/>
      <c r="AT648" s="199" t="s">
        <v>143</v>
      </c>
      <c r="AU648" s="199" t="s">
        <v>86</v>
      </c>
      <c r="AV648" s="12" t="s">
        <v>86</v>
      </c>
      <c r="AW648" s="12" t="s">
        <v>39</v>
      </c>
      <c r="AX648" s="12" t="s">
        <v>76</v>
      </c>
      <c r="AY648" s="199" t="s">
        <v>130</v>
      </c>
    </row>
    <row r="649" spans="2:65" s="12" customFormat="1" ht="13.5">
      <c r="B649" s="198"/>
      <c r="D649" s="186" t="s">
        <v>143</v>
      </c>
      <c r="E649" s="199" t="s">
        <v>5</v>
      </c>
      <c r="F649" s="200" t="s">
        <v>743</v>
      </c>
      <c r="H649" s="201">
        <v>16.215</v>
      </c>
      <c r="I649" s="202"/>
      <c r="L649" s="198"/>
      <c r="M649" s="203"/>
      <c r="N649" s="204"/>
      <c r="O649" s="204"/>
      <c r="P649" s="204"/>
      <c r="Q649" s="204"/>
      <c r="R649" s="204"/>
      <c r="S649" s="204"/>
      <c r="T649" s="205"/>
      <c r="AT649" s="199" t="s">
        <v>143</v>
      </c>
      <c r="AU649" s="199" t="s">
        <v>86</v>
      </c>
      <c r="AV649" s="12" t="s">
        <v>86</v>
      </c>
      <c r="AW649" s="12" t="s">
        <v>39</v>
      </c>
      <c r="AX649" s="12" t="s">
        <v>76</v>
      </c>
      <c r="AY649" s="199" t="s">
        <v>130</v>
      </c>
    </row>
    <row r="650" spans="2:65" s="14" customFormat="1" ht="13.5">
      <c r="B650" s="214"/>
      <c r="D650" s="186" t="s">
        <v>143</v>
      </c>
      <c r="E650" s="215" t="s">
        <v>5</v>
      </c>
      <c r="F650" s="216" t="s">
        <v>203</v>
      </c>
      <c r="H650" s="217">
        <v>54.692</v>
      </c>
      <c r="I650" s="218"/>
      <c r="L650" s="214"/>
      <c r="M650" s="219"/>
      <c r="N650" s="220"/>
      <c r="O650" s="220"/>
      <c r="P650" s="220"/>
      <c r="Q650" s="220"/>
      <c r="R650" s="220"/>
      <c r="S650" s="220"/>
      <c r="T650" s="221"/>
      <c r="AT650" s="215" t="s">
        <v>143</v>
      </c>
      <c r="AU650" s="215" t="s">
        <v>86</v>
      </c>
      <c r="AV650" s="14" t="s">
        <v>137</v>
      </c>
      <c r="AW650" s="14" t="s">
        <v>39</v>
      </c>
      <c r="AX650" s="14" t="s">
        <v>24</v>
      </c>
      <c r="AY650" s="215" t="s">
        <v>130</v>
      </c>
    </row>
    <row r="651" spans="2:65" s="1" customFormat="1" ht="16.5" customHeight="1">
      <c r="B651" s="173"/>
      <c r="C651" s="174" t="s">
        <v>744</v>
      </c>
      <c r="D651" s="174" t="s">
        <v>132</v>
      </c>
      <c r="E651" s="175" t="s">
        <v>745</v>
      </c>
      <c r="F651" s="176" t="s">
        <v>746</v>
      </c>
      <c r="G651" s="177" t="s">
        <v>322</v>
      </c>
      <c r="H651" s="178">
        <v>492.22800000000001</v>
      </c>
      <c r="I651" s="179"/>
      <c r="J651" s="180">
        <f>ROUND(I651*H651,2)</f>
        <v>0</v>
      </c>
      <c r="K651" s="176" t="s">
        <v>136</v>
      </c>
      <c r="L651" s="41"/>
      <c r="M651" s="181" t="s">
        <v>5</v>
      </c>
      <c r="N651" s="182" t="s">
        <v>47</v>
      </c>
      <c r="O651" s="42"/>
      <c r="P651" s="183">
        <f>O651*H651</f>
        <v>0</v>
      </c>
      <c r="Q651" s="183">
        <v>0</v>
      </c>
      <c r="R651" s="183">
        <f>Q651*H651</f>
        <v>0</v>
      </c>
      <c r="S651" s="183">
        <v>0</v>
      </c>
      <c r="T651" s="184">
        <f>S651*H651</f>
        <v>0</v>
      </c>
      <c r="AR651" s="24" t="s">
        <v>137</v>
      </c>
      <c r="AT651" s="24" t="s">
        <v>132</v>
      </c>
      <c r="AU651" s="24" t="s">
        <v>86</v>
      </c>
      <c r="AY651" s="24" t="s">
        <v>130</v>
      </c>
      <c r="BE651" s="185">
        <f>IF(N651="základní",J651,0)</f>
        <v>0</v>
      </c>
      <c r="BF651" s="185">
        <f>IF(N651="snížená",J651,0)</f>
        <v>0</v>
      </c>
      <c r="BG651" s="185">
        <f>IF(N651="zákl. přenesená",J651,0)</f>
        <v>0</v>
      </c>
      <c r="BH651" s="185">
        <f>IF(N651="sníž. přenesená",J651,0)</f>
        <v>0</v>
      </c>
      <c r="BI651" s="185">
        <f>IF(N651="nulová",J651,0)</f>
        <v>0</v>
      </c>
      <c r="BJ651" s="24" t="s">
        <v>24</v>
      </c>
      <c r="BK651" s="185">
        <f>ROUND(I651*H651,2)</f>
        <v>0</v>
      </c>
      <c r="BL651" s="24" t="s">
        <v>137</v>
      </c>
      <c r="BM651" s="24" t="s">
        <v>747</v>
      </c>
    </row>
    <row r="652" spans="2:65" s="1" customFormat="1" ht="27">
      <c r="B652" s="41"/>
      <c r="D652" s="186" t="s">
        <v>139</v>
      </c>
      <c r="F652" s="187" t="s">
        <v>748</v>
      </c>
      <c r="I652" s="188"/>
      <c r="L652" s="41"/>
      <c r="M652" s="189"/>
      <c r="N652" s="42"/>
      <c r="O652" s="42"/>
      <c r="P652" s="42"/>
      <c r="Q652" s="42"/>
      <c r="R652" s="42"/>
      <c r="S652" s="42"/>
      <c r="T652" s="70"/>
      <c r="AT652" s="24" t="s">
        <v>139</v>
      </c>
      <c r="AU652" s="24" t="s">
        <v>86</v>
      </c>
    </row>
    <row r="653" spans="2:65" s="1" customFormat="1" ht="94.5">
      <c r="B653" s="41"/>
      <c r="D653" s="186" t="s">
        <v>141</v>
      </c>
      <c r="F653" s="190" t="s">
        <v>740</v>
      </c>
      <c r="I653" s="188"/>
      <c r="L653" s="41"/>
      <c r="M653" s="189"/>
      <c r="N653" s="42"/>
      <c r="O653" s="42"/>
      <c r="P653" s="42"/>
      <c r="Q653" s="42"/>
      <c r="R653" s="42"/>
      <c r="S653" s="42"/>
      <c r="T653" s="70"/>
      <c r="AT653" s="24" t="s">
        <v>141</v>
      </c>
      <c r="AU653" s="24" t="s">
        <v>86</v>
      </c>
    </row>
    <row r="654" spans="2:65" s="12" customFormat="1" ht="13.5">
      <c r="B654" s="198"/>
      <c r="D654" s="186" t="s">
        <v>143</v>
      </c>
      <c r="E654" s="199" t="s">
        <v>5</v>
      </c>
      <c r="F654" s="200" t="s">
        <v>749</v>
      </c>
      <c r="H654" s="201">
        <v>492.22800000000001</v>
      </c>
      <c r="I654" s="202"/>
      <c r="L654" s="198"/>
      <c r="M654" s="203"/>
      <c r="N654" s="204"/>
      <c r="O654" s="204"/>
      <c r="P654" s="204"/>
      <c r="Q654" s="204"/>
      <c r="R654" s="204"/>
      <c r="S654" s="204"/>
      <c r="T654" s="205"/>
      <c r="AT654" s="199" t="s">
        <v>143</v>
      </c>
      <c r="AU654" s="199" t="s">
        <v>86</v>
      </c>
      <c r="AV654" s="12" t="s">
        <v>86</v>
      </c>
      <c r="AW654" s="12" t="s">
        <v>39</v>
      </c>
      <c r="AX654" s="12" t="s">
        <v>24</v>
      </c>
      <c r="AY654" s="199" t="s">
        <v>130</v>
      </c>
    </row>
    <row r="655" spans="2:65" s="1" customFormat="1" ht="25.5" customHeight="1">
      <c r="B655" s="173"/>
      <c r="C655" s="174" t="s">
        <v>750</v>
      </c>
      <c r="D655" s="174" t="s">
        <v>132</v>
      </c>
      <c r="E655" s="175" t="s">
        <v>751</v>
      </c>
      <c r="F655" s="176" t="s">
        <v>752</v>
      </c>
      <c r="G655" s="177" t="s">
        <v>322</v>
      </c>
      <c r="H655" s="178">
        <v>32.914999999999999</v>
      </c>
      <c r="I655" s="179"/>
      <c r="J655" s="180">
        <f>ROUND(I655*H655,2)</f>
        <v>0</v>
      </c>
      <c r="K655" s="176" t="s">
        <v>136</v>
      </c>
      <c r="L655" s="41"/>
      <c r="M655" s="181" t="s">
        <v>5</v>
      </c>
      <c r="N655" s="182" t="s">
        <v>47</v>
      </c>
      <c r="O655" s="42"/>
      <c r="P655" s="183">
        <f>O655*H655</f>
        <v>0</v>
      </c>
      <c r="Q655" s="183">
        <v>0</v>
      </c>
      <c r="R655" s="183">
        <f>Q655*H655</f>
        <v>0</v>
      </c>
      <c r="S655" s="183">
        <v>0</v>
      </c>
      <c r="T655" s="184">
        <f>S655*H655</f>
        <v>0</v>
      </c>
      <c r="AR655" s="24" t="s">
        <v>137</v>
      </c>
      <c r="AT655" s="24" t="s">
        <v>132</v>
      </c>
      <c r="AU655" s="24" t="s">
        <v>86</v>
      </c>
      <c r="AY655" s="24" t="s">
        <v>130</v>
      </c>
      <c r="BE655" s="185">
        <f>IF(N655="základní",J655,0)</f>
        <v>0</v>
      </c>
      <c r="BF655" s="185">
        <f>IF(N655="snížená",J655,0)</f>
        <v>0</v>
      </c>
      <c r="BG655" s="185">
        <f>IF(N655="zákl. přenesená",J655,0)</f>
        <v>0</v>
      </c>
      <c r="BH655" s="185">
        <f>IF(N655="sníž. přenesená",J655,0)</f>
        <v>0</v>
      </c>
      <c r="BI655" s="185">
        <f>IF(N655="nulová",J655,0)</f>
        <v>0</v>
      </c>
      <c r="BJ655" s="24" t="s">
        <v>24</v>
      </c>
      <c r="BK655" s="185">
        <f>ROUND(I655*H655,2)</f>
        <v>0</v>
      </c>
      <c r="BL655" s="24" t="s">
        <v>137</v>
      </c>
      <c r="BM655" s="24" t="s">
        <v>753</v>
      </c>
    </row>
    <row r="656" spans="2:65" s="1" customFormat="1" ht="27">
      <c r="B656" s="41"/>
      <c r="D656" s="186" t="s">
        <v>139</v>
      </c>
      <c r="F656" s="187" t="s">
        <v>324</v>
      </c>
      <c r="I656" s="188"/>
      <c r="L656" s="41"/>
      <c r="M656" s="189"/>
      <c r="N656" s="42"/>
      <c r="O656" s="42"/>
      <c r="P656" s="42"/>
      <c r="Q656" s="42"/>
      <c r="R656" s="42"/>
      <c r="S656" s="42"/>
      <c r="T656" s="70"/>
      <c r="AT656" s="24" t="s">
        <v>139</v>
      </c>
      <c r="AU656" s="24" t="s">
        <v>86</v>
      </c>
    </row>
    <row r="657" spans="2:65" s="1" customFormat="1" ht="81">
      <c r="B657" s="41"/>
      <c r="D657" s="186" t="s">
        <v>141</v>
      </c>
      <c r="F657" s="190" t="s">
        <v>754</v>
      </c>
      <c r="I657" s="188"/>
      <c r="L657" s="41"/>
      <c r="M657" s="189"/>
      <c r="N657" s="42"/>
      <c r="O657" s="42"/>
      <c r="P657" s="42"/>
      <c r="Q657" s="42"/>
      <c r="R657" s="42"/>
      <c r="S657" s="42"/>
      <c r="T657" s="70"/>
      <c r="AT657" s="24" t="s">
        <v>141</v>
      </c>
      <c r="AU657" s="24" t="s">
        <v>86</v>
      </c>
    </row>
    <row r="658" spans="2:65" s="11" customFormat="1" ht="13.5">
      <c r="B658" s="191"/>
      <c r="D658" s="186" t="s">
        <v>143</v>
      </c>
      <c r="E658" s="192" t="s">
        <v>5</v>
      </c>
      <c r="F658" s="193" t="s">
        <v>649</v>
      </c>
      <c r="H658" s="192" t="s">
        <v>5</v>
      </c>
      <c r="I658" s="194"/>
      <c r="L658" s="191"/>
      <c r="M658" s="195"/>
      <c r="N658" s="196"/>
      <c r="O658" s="196"/>
      <c r="P658" s="196"/>
      <c r="Q658" s="196"/>
      <c r="R658" s="196"/>
      <c r="S658" s="196"/>
      <c r="T658" s="197"/>
      <c r="AT658" s="192" t="s">
        <v>143</v>
      </c>
      <c r="AU658" s="192" t="s">
        <v>86</v>
      </c>
      <c r="AV658" s="11" t="s">
        <v>24</v>
      </c>
      <c r="AW658" s="11" t="s">
        <v>39</v>
      </c>
      <c r="AX658" s="11" t="s">
        <v>76</v>
      </c>
      <c r="AY658" s="192" t="s">
        <v>130</v>
      </c>
    </row>
    <row r="659" spans="2:65" s="12" customFormat="1" ht="13.5">
      <c r="B659" s="198"/>
      <c r="D659" s="186" t="s">
        <v>143</v>
      </c>
      <c r="E659" s="199" t="s">
        <v>5</v>
      </c>
      <c r="F659" s="200" t="s">
        <v>741</v>
      </c>
      <c r="H659" s="201">
        <v>32.914999999999999</v>
      </c>
      <c r="I659" s="202"/>
      <c r="L659" s="198"/>
      <c r="M659" s="203"/>
      <c r="N659" s="204"/>
      <c r="O659" s="204"/>
      <c r="P659" s="204"/>
      <c r="Q659" s="204"/>
      <c r="R659" s="204"/>
      <c r="S659" s="204"/>
      <c r="T659" s="205"/>
      <c r="AT659" s="199" t="s">
        <v>143</v>
      </c>
      <c r="AU659" s="199" t="s">
        <v>86</v>
      </c>
      <c r="AV659" s="12" t="s">
        <v>86</v>
      </c>
      <c r="AW659" s="12" t="s">
        <v>39</v>
      </c>
      <c r="AX659" s="12" t="s">
        <v>24</v>
      </c>
      <c r="AY659" s="199" t="s">
        <v>130</v>
      </c>
    </row>
    <row r="660" spans="2:65" s="1" customFormat="1" ht="25.5" customHeight="1">
      <c r="B660" s="173"/>
      <c r="C660" s="174" t="s">
        <v>755</v>
      </c>
      <c r="D660" s="174" t="s">
        <v>132</v>
      </c>
      <c r="E660" s="175" t="s">
        <v>756</v>
      </c>
      <c r="F660" s="176" t="s">
        <v>757</v>
      </c>
      <c r="G660" s="177" t="s">
        <v>322</v>
      </c>
      <c r="H660" s="178">
        <v>21.777000000000001</v>
      </c>
      <c r="I660" s="179"/>
      <c r="J660" s="180">
        <f>ROUND(I660*H660,2)</f>
        <v>0</v>
      </c>
      <c r="K660" s="176" t="s">
        <v>136</v>
      </c>
      <c r="L660" s="41"/>
      <c r="M660" s="181" t="s">
        <v>5</v>
      </c>
      <c r="N660" s="182" t="s">
        <v>47</v>
      </c>
      <c r="O660" s="42"/>
      <c r="P660" s="183">
        <f>O660*H660</f>
        <v>0</v>
      </c>
      <c r="Q660" s="183">
        <v>0</v>
      </c>
      <c r="R660" s="183">
        <f>Q660*H660</f>
        <v>0</v>
      </c>
      <c r="S660" s="183">
        <v>0</v>
      </c>
      <c r="T660" s="184">
        <f>S660*H660</f>
        <v>0</v>
      </c>
      <c r="AR660" s="24" t="s">
        <v>137</v>
      </c>
      <c r="AT660" s="24" t="s">
        <v>132</v>
      </c>
      <c r="AU660" s="24" t="s">
        <v>86</v>
      </c>
      <c r="AY660" s="24" t="s">
        <v>130</v>
      </c>
      <c r="BE660" s="185">
        <f>IF(N660="základní",J660,0)</f>
        <v>0</v>
      </c>
      <c r="BF660" s="185">
        <f>IF(N660="snížená",J660,0)</f>
        <v>0</v>
      </c>
      <c r="BG660" s="185">
        <f>IF(N660="zákl. přenesená",J660,0)</f>
        <v>0</v>
      </c>
      <c r="BH660" s="185">
        <f>IF(N660="sníž. přenesená",J660,0)</f>
        <v>0</v>
      </c>
      <c r="BI660" s="185">
        <f>IF(N660="nulová",J660,0)</f>
        <v>0</v>
      </c>
      <c r="BJ660" s="24" t="s">
        <v>24</v>
      </c>
      <c r="BK660" s="185">
        <f>ROUND(I660*H660,2)</f>
        <v>0</v>
      </c>
      <c r="BL660" s="24" t="s">
        <v>137</v>
      </c>
      <c r="BM660" s="24" t="s">
        <v>758</v>
      </c>
    </row>
    <row r="661" spans="2:65" s="1" customFormat="1" ht="27">
      <c r="B661" s="41"/>
      <c r="D661" s="186" t="s">
        <v>139</v>
      </c>
      <c r="F661" s="187" t="s">
        <v>759</v>
      </c>
      <c r="I661" s="188"/>
      <c r="L661" s="41"/>
      <c r="M661" s="189"/>
      <c r="N661" s="42"/>
      <c r="O661" s="42"/>
      <c r="P661" s="42"/>
      <c r="Q661" s="42"/>
      <c r="R661" s="42"/>
      <c r="S661" s="42"/>
      <c r="T661" s="70"/>
      <c r="AT661" s="24" t="s">
        <v>139</v>
      </c>
      <c r="AU661" s="24" t="s">
        <v>86</v>
      </c>
    </row>
    <row r="662" spans="2:65" s="1" customFormat="1" ht="81">
      <c r="B662" s="41"/>
      <c r="D662" s="186" t="s">
        <v>141</v>
      </c>
      <c r="F662" s="190" t="s">
        <v>754</v>
      </c>
      <c r="I662" s="188"/>
      <c r="L662" s="41"/>
      <c r="M662" s="189"/>
      <c r="N662" s="42"/>
      <c r="O662" s="42"/>
      <c r="P662" s="42"/>
      <c r="Q662" s="42"/>
      <c r="R662" s="42"/>
      <c r="S662" s="42"/>
      <c r="T662" s="70"/>
      <c r="AT662" s="24" t="s">
        <v>141</v>
      </c>
      <c r="AU662" s="24" t="s">
        <v>86</v>
      </c>
    </row>
    <row r="663" spans="2:65" s="11" customFormat="1" ht="13.5">
      <c r="B663" s="191"/>
      <c r="D663" s="186" t="s">
        <v>143</v>
      </c>
      <c r="E663" s="192" t="s">
        <v>5</v>
      </c>
      <c r="F663" s="193" t="s">
        <v>649</v>
      </c>
      <c r="H663" s="192" t="s">
        <v>5</v>
      </c>
      <c r="I663" s="194"/>
      <c r="L663" s="191"/>
      <c r="M663" s="195"/>
      <c r="N663" s="196"/>
      <c r="O663" s="196"/>
      <c r="P663" s="196"/>
      <c r="Q663" s="196"/>
      <c r="R663" s="196"/>
      <c r="S663" s="196"/>
      <c r="T663" s="197"/>
      <c r="AT663" s="192" t="s">
        <v>143</v>
      </c>
      <c r="AU663" s="192" t="s">
        <v>86</v>
      </c>
      <c r="AV663" s="11" t="s">
        <v>24</v>
      </c>
      <c r="AW663" s="11" t="s">
        <v>39</v>
      </c>
      <c r="AX663" s="11" t="s">
        <v>76</v>
      </c>
      <c r="AY663" s="192" t="s">
        <v>130</v>
      </c>
    </row>
    <row r="664" spans="2:65" s="12" customFormat="1" ht="13.5">
      <c r="B664" s="198"/>
      <c r="D664" s="186" t="s">
        <v>143</v>
      </c>
      <c r="E664" s="199" t="s">
        <v>5</v>
      </c>
      <c r="F664" s="200" t="s">
        <v>742</v>
      </c>
      <c r="H664" s="201">
        <v>5.5620000000000003</v>
      </c>
      <c r="I664" s="202"/>
      <c r="L664" s="198"/>
      <c r="M664" s="203"/>
      <c r="N664" s="204"/>
      <c r="O664" s="204"/>
      <c r="P664" s="204"/>
      <c r="Q664" s="204"/>
      <c r="R664" s="204"/>
      <c r="S664" s="204"/>
      <c r="T664" s="205"/>
      <c r="AT664" s="199" t="s">
        <v>143</v>
      </c>
      <c r="AU664" s="199" t="s">
        <v>86</v>
      </c>
      <c r="AV664" s="12" t="s">
        <v>86</v>
      </c>
      <c r="AW664" s="12" t="s">
        <v>39</v>
      </c>
      <c r="AX664" s="12" t="s">
        <v>76</v>
      </c>
      <c r="AY664" s="199" t="s">
        <v>130</v>
      </c>
    </row>
    <row r="665" spans="2:65" s="12" customFormat="1" ht="13.5">
      <c r="B665" s="198"/>
      <c r="D665" s="186" t="s">
        <v>143</v>
      </c>
      <c r="E665" s="199" t="s">
        <v>5</v>
      </c>
      <c r="F665" s="200" t="s">
        <v>743</v>
      </c>
      <c r="H665" s="201">
        <v>16.215</v>
      </c>
      <c r="I665" s="202"/>
      <c r="L665" s="198"/>
      <c r="M665" s="203"/>
      <c r="N665" s="204"/>
      <c r="O665" s="204"/>
      <c r="P665" s="204"/>
      <c r="Q665" s="204"/>
      <c r="R665" s="204"/>
      <c r="S665" s="204"/>
      <c r="T665" s="205"/>
      <c r="AT665" s="199" t="s">
        <v>143</v>
      </c>
      <c r="AU665" s="199" t="s">
        <v>86</v>
      </c>
      <c r="AV665" s="12" t="s">
        <v>86</v>
      </c>
      <c r="AW665" s="12" t="s">
        <v>39</v>
      </c>
      <c r="AX665" s="12" t="s">
        <v>76</v>
      </c>
      <c r="AY665" s="199" t="s">
        <v>130</v>
      </c>
    </row>
    <row r="666" spans="2:65" s="14" customFormat="1" ht="13.5">
      <c r="B666" s="214"/>
      <c r="D666" s="186" t="s">
        <v>143</v>
      </c>
      <c r="E666" s="215" t="s">
        <v>5</v>
      </c>
      <c r="F666" s="216" t="s">
        <v>203</v>
      </c>
      <c r="H666" s="217">
        <v>21.777000000000001</v>
      </c>
      <c r="I666" s="218"/>
      <c r="L666" s="214"/>
      <c r="M666" s="232"/>
      <c r="N666" s="233"/>
      <c r="O666" s="233"/>
      <c r="P666" s="233"/>
      <c r="Q666" s="233"/>
      <c r="R666" s="233"/>
      <c r="S666" s="233"/>
      <c r="T666" s="234"/>
      <c r="AT666" s="215" t="s">
        <v>143</v>
      </c>
      <c r="AU666" s="215" t="s">
        <v>86</v>
      </c>
      <c r="AV666" s="14" t="s">
        <v>137</v>
      </c>
      <c r="AW666" s="14" t="s">
        <v>39</v>
      </c>
      <c r="AX666" s="14" t="s">
        <v>24</v>
      </c>
      <c r="AY666" s="215" t="s">
        <v>130</v>
      </c>
    </row>
    <row r="667" spans="2:65" s="1" customFormat="1" ht="6.95" customHeight="1">
      <c r="B667" s="56"/>
      <c r="C667" s="57"/>
      <c r="D667" s="57"/>
      <c r="E667" s="57"/>
      <c r="F667" s="57"/>
      <c r="G667" s="57"/>
      <c r="H667" s="57"/>
      <c r="I667" s="127"/>
      <c r="J667" s="57"/>
      <c r="K667" s="57"/>
      <c r="L667" s="41"/>
    </row>
  </sheetData>
  <autoFilter ref="C82:K666"/>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9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0"/>
      <c r="C1" s="100"/>
      <c r="D1" s="101" t="s">
        <v>1</v>
      </c>
      <c r="E1" s="100"/>
      <c r="F1" s="102" t="s">
        <v>93</v>
      </c>
      <c r="G1" s="365" t="s">
        <v>94</v>
      </c>
      <c r="H1" s="365"/>
      <c r="I1" s="103"/>
      <c r="J1" s="102" t="s">
        <v>95</v>
      </c>
      <c r="K1" s="101" t="s">
        <v>96</v>
      </c>
      <c r="L1" s="102" t="s">
        <v>97</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55" t="s">
        <v>8</v>
      </c>
      <c r="M2" s="356"/>
      <c r="N2" s="356"/>
      <c r="O2" s="356"/>
      <c r="P2" s="356"/>
      <c r="Q2" s="356"/>
      <c r="R2" s="356"/>
      <c r="S2" s="356"/>
      <c r="T2" s="356"/>
      <c r="U2" s="356"/>
      <c r="V2" s="356"/>
      <c r="AT2" s="24" t="s">
        <v>89</v>
      </c>
    </row>
    <row r="3" spans="1:70" ht="6.95" customHeight="1">
      <c r="B3" s="25"/>
      <c r="C3" s="26"/>
      <c r="D3" s="26"/>
      <c r="E3" s="26"/>
      <c r="F3" s="26"/>
      <c r="G3" s="26"/>
      <c r="H3" s="26"/>
      <c r="I3" s="104"/>
      <c r="J3" s="26"/>
      <c r="K3" s="27"/>
      <c r="AT3" s="24" t="s">
        <v>86</v>
      </c>
    </row>
    <row r="4" spans="1:70" ht="36.950000000000003" customHeight="1">
      <c r="B4" s="28"/>
      <c r="C4" s="29"/>
      <c r="D4" s="30" t="s">
        <v>98</v>
      </c>
      <c r="E4" s="29"/>
      <c r="F4" s="29"/>
      <c r="G4" s="29"/>
      <c r="H4" s="29"/>
      <c r="I4" s="105"/>
      <c r="J4" s="29"/>
      <c r="K4" s="31"/>
      <c r="M4" s="32" t="s">
        <v>13</v>
      </c>
      <c r="AT4" s="24" t="s">
        <v>6</v>
      </c>
    </row>
    <row r="5" spans="1:70" ht="6.95" customHeight="1">
      <c r="B5" s="28"/>
      <c r="C5" s="29"/>
      <c r="D5" s="29"/>
      <c r="E5" s="29"/>
      <c r="F5" s="29"/>
      <c r="G5" s="29"/>
      <c r="H5" s="29"/>
      <c r="I5" s="105"/>
      <c r="J5" s="29"/>
      <c r="K5" s="31"/>
    </row>
    <row r="6" spans="1:70">
      <c r="B6" s="28"/>
      <c r="C6" s="29"/>
      <c r="D6" s="37" t="s">
        <v>19</v>
      </c>
      <c r="E6" s="29"/>
      <c r="F6" s="29"/>
      <c r="G6" s="29"/>
      <c r="H6" s="29"/>
      <c r="I6" s="105"/>
      <c r="J6" s="29"/>
      <c r="K6" s="31"/>
    </row>
    <row r="7" spans="1:70" ht="16.5" customHeight="1">
      <c r="B7" s="28"/>
      <c r="C7" s="29"/>
      <c r="D7" s="29"/>
      <c r="E7" s="357" t="str">
        <f>'Rekapitulace stavby'!K6</f>
        <v>Nový Bor, Pihel - prodloužení vodovodu</v>
      </c>
      <c r="F7" s="358"/>
      <c r="G7" s="358"/>
      <c r="H7" s="358"/>
      <c r="I7" s="105"/>
      <c r="J7" s="29"/>
      <c r="K7" s="31"/>
    </row>
    <row r="8" spans="1:70" s="1" customFormat="1">
      <c r="B8" s="41"/>
      <c r="C8" s="42"/>
      <c r="D8" s="37" t="s">
        <v>99</v>
      </c>
      <c r="E8" s="42"/>
      <c r="F8" s="42"/>
      <c r="G8" s="42"/>
      <c r="H8" s="42"/>
      <c r="I8" s="106"/>
      <c r="J8" s="42"/>
      <c r="K8" s="45"/>
    </row>
    <row r="9" spans="1:70" s="1" customFormat="1" ht="36.950000000000003" customHeight="1">
      <c r="B9" s="41"/>
      <c r="C9" s="42"/>
      <c r="D9" s="42"/>
      <c r="E9" s="359" t="s">
        <v>760</v>
      </c>
      <c r="F9" s="360"/>
      <c r="G9" s="360"/>
      <c r="H9" s="360"/>
      <c r="I9" s="106"/>
      <c r="J9" s="42"/>
      <c r="K9" s="45"/>
    </row>
    <row r="10" spans="1:70" s="1" customFormat="1" ht="13.5">
      <c r="B10" s="41"/>
      <c r="C10" s="42"/>
      <c r="D10" s="42"/>
      <c r="E10" s="42"/>
      <c r="F10" s="42"/>
      <c r="G10" s="42"/>
      <c r="H10" s="42"/>
      <c r="I10" s="106"/>
      <c r="J10" s="42"/>
      <c r="K10" s="45"/>
    </row>
    <row r="11" spans="1:70" s="1" customFormat="1" ht="14.45" customHeight="1">
      <c r="B11" s="41"/>
      <c r="C11" s="42"/>
      <c r="D11" s="37" t="s">
        <v>22</v>
      </c>
      <c r="E11" s="42"/>
      <c r="F11" s="35" t="s">
        <v>85</v>
      </c>
      <c r="G11" s="42"/>
      <c r="H11" s="42"/>
      <c r="I11" s="107" t="s">
        <v>23</v>
      </c>
      <c r="J11" s="35" t="s">
        <v>101</v>
      </c>
      <c r="K11" s="45"/>
    </row>
    <row r="12" spans="1:70" s="1" customFormat="1" ht="14.45" customHeight="1">
      <c r="B12" s="41"/>
      <c r="C12" s="42"/>
      <c r="D12" s="37" t="s">
        <v>25</v>
      </c>
      <c r="E12" s="42"/>
      <c r="F12" s="35" t="s">
        <v>26</v>
      </c>
      <c r="G12" s="42"/>
      <c r="H12" s="42"/>
      <c r="I12" s="107" t="s">
        <v>27</v>
      </c>
      <c r="J12" s="108" t="str">
        <f>'Rekapitulace stavby'!AN8</f>
        <v>13. 6. 2018</v>
      </c>
      <c r="K12" s="45"/>
    </row>
    <row r="13" spans="1:70" s="1" customFormat="1" ht="10.9" customHeight="1">
      <c r="B13" s="41"/>
      <c r="C13" s="42"/>
      <c r="D13" s="42"/>
      <c r="E13" s="42"/>
      <c r="F13" s="42"/>
      <c r="G13" s="42"/>
      <c r="H13" s="42"/>
      <c r="I13" s="106"/>
      <c r="J13" s="42"/>
      <c r="K13" s="45"/>
    </row>
    <row r="14" spans="1:70" s="1" customFormat="1" ht="14.45" customHeight="1">
      <c r="B14" s="41"/>
      <c r="C14" s="42"/>
      <c r="D14" s="37" t="s">
        <v>31</v>
      </c>
      <c r="E14" s="42"/>
      <c r="F14" s="42"/>
      <c r="G14" s="42"/>
      <c r="H14" s="42"/>
      <c r="I14" s="107" t="s">
        <v>32</v>
      </c>
      <c r="J14" s="35" t="s">
        <v>5</v>
      </c>
      <c r="K14" s="45"/>
    </row>
    <row r="15" spans="1:70" s="1" customFormat="1" ht="18" customHeight="1">
      <c r="B15" s="41"/>
      <c r="C15" s="42"/>
      <c r="D15" s="42"/>
      <c r="E15" s="35" t="s">
        <v>33</v>
      </c>
      <c r="F15" s="42"/>
      <c r="G15" s="42"/>
      <c r="H15" s="42"/>
      <c r="I15" s="107" t="s">
        <v>34</v>
      </c>
      <c r="J15" s="35" t="s">
        <v>5</v>
      </c>
      <c r="K15" s="45"/>
    </row>
    <row r="16" spans="1:70" s="1" customFormat="1" ht="6.95" customHeight="1">
      <c r="B16" s="41"/>
      <c r="C16" s="42"/>
      <c r="D16" s="42"/>
      <c r="E16" s="42"/>
      <c r="F16" s="42"/>
      <c r="G16" s="42"/>
      <c r="H16" s="42"/>
      <c r="I16" s="106"/>
      <c r="J16" s="42"/>
      <c r="K16" s="45"/>
    </row>
    <row r="17" spans="2:11" s="1" customFormat="1" ht="14.45" customHeight="1">
      <c r="B17" s="41"/>
      <c r="C17" s="42"/>
      <c r="D17" s="37" t="s">
        <v>35</v>
      </c>
      <c r="E17" s="42"/>
      <c r="F17" s="42"/>
      <c r="G17" s="42"/>
      <c r="H17" s="42"/>
      <c r="I17" s="107" t="s">
        <v>32</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34</v>
      </c>
      <c r="J18" s="35" t="str">
        <f>IF('Rekapitulace stavby'!AN14="Vyplň údaj","",IF('Rekapitulace stavby'!AN14="","",'Rekapitulace stavby'!AN14))</f>
        <v/>
      </c>
      <c r="K18" s="45"/>
    </row>
    <row r="19" spans="2:11" s="1" customFormat="1" ht="6.95" customHeight="1">
      <c r="B19" s="41"/>
      <c r="C19" s="42"/>
      <c r="D19" s="42"/>
      <c r="E19" s="42"/>
      <c r="F19" s="42"/>
      <c r="G19" s="42"/>
      <c r="H19" s="42"/>
      <c r="I19" s="106"/>
      <c r="J19" s="42"/>
      <c r="K19" s="45"/>
    </row>
    <row r="20" spans="2:11" s="1" customFormat="1" ht="14.45" customHeight="1">
      <c r="B20" s="41"/>
      <c r="C20" s="42"/>
      <c r="D20" s="37" t="s">
        <v>37</v>
      </c>
      <c r="E20" s="42"/>
      <c r="F20" s="42"/>
      <c r="G20" s="42"/>
      <c r="H20" s="42"/>
      <c r="I20" s="107" t="s">
        <v>32</v>
      </c>
      <c r="J20" s="35" t="s">
        <v>5</v>
      </c>
      <c r="K20" s="45"/>
    </row>
    <row r="21" spans="2:11" s="1" customFormat="1" ht="18" customHeight="1">
      <c r="B21" s="41"/>
      <c r="C21" s="42"/>
      <c r="D21" s="42"/>
      <c r="E21" s="35" t="s">
        <v>38</v>
      </c>
      <c r="F21" s="42"/>
      <c r="G21" s="42"/>
      <c r="H21" s="42"/>
      <c r="I21" s="107" t="s">
        <v>34</v>
      </c>
      <c r="J21" s="35" t="s">
        <v>5</v>
      </c>
      <c r="K21" s="45"/>
    </row>
    <row r="22" spans="2:11" s="1" customFormat="1" ht="6.95" customHeight="1">
      <c r="B22" s="41"/>
      <c r="C22" s="42"/>
      <c r="D22" s="42"/>
      <c r="E22" s="42"/>
      <c r="F22" s="42"/>
      <c r="G22" s="42"/>
      <c r="H22" s="42"/>
      <c r="I22" s="106"/>
      <c r="J22" s="42"/>
      <c r="K22" s="45"/>
    </row>
    <row r="23" spans="2:11" s="1" customFormat="1" ht="14.45" customHeight="1">
      <c r="B23" s="41"/>
      <c r="C23" s="42"/>
      <c r="D23" s="37" t="s">
        <v>40</v>
      </c>
      <c r="E23" s="42"/>
      <c r="F23" s="42"/>
      <c r="G23" s="42"/>
      <c r="H23" s="42"/>
      <c r="I23" s="106"/>
      <c r="J23" s="42"/>
      <c r="K23" s="45"/>
    </row>
    <row r="24" spans="2:11" s="6" customFormat="1" ht="57" customHeight="1">
      <c r="B24" s="109"/>
      <c r="C24" s="110"/>
      <c r="D24" s="110"/>
      <c r="E24" s="327" t="s">
        <v>41</v>
      </c>
      <c r="F24" s="327"/>
      <c r="G24" s="327"/>
      <c r="H24" s="327"/>
      <c r="I24" s="111"/>
      <c r="J24" s="110"/>
      <c r="K24" s="112"/>
    </row>
    <row r="25" spans="2:11" s="1" customFormat="1" ht="6.95" customHeight="1">
      <c r="B25" s="41"/>
      <c r="C25" s="42"/>
      <c r="D25" s="42"/>
      <c r="E25" s="42"/>
      <c r="F25" s="42"/>
      <c r="G25" s="42"/>
      <c r="H25" s="42"/>
      <c r="I25" s="106"/>
      <c r="J25" s="42"/>
      <c r="K25" s="45"/>
    </row>
    <row r="26" spans="2:11" s="1" customFormat="1" ht="6.95" customHeight="1">
      <c r="B26" s="41"/>
      <c r="C26" s="42"/>
      <c r="D26" s="68"/>
      <c r="E26" s="68"/>
      <c r="F26" s="68"/>
      <c r="G26" s="68"/>
      <c r="H26" s="68"/>
      <c r="I26" s="113"/>
      <c r="J26" s="68"/>
      <c r="K26" s="114"/>
    </row>
    <row r="27" spans="2:11" s="1" customFormat="1" ht="25.35" customHeight="1">
      <c r="B27" s="41"/>
      <c r="C27" s="42"/>
      <c r="D27" s="115" t="s">
        <v>42</v>
      </c>
      <c r="E27" s="42"/>
      <c r="F27" s="42"/>
      <c r="G27" s="42"/>
      <c r="H27" s="42"/>
      <c r="I27" s="106"/>
      <c r="J27" s="116">
        <f>ROUND(J83,2)</f>
        <v>0</v>
      </c>
      <c r="K27" s="45"/>
    </row>
    <row r="28" spans="2:11" s="1" customFormat="1" ht="6.95" customHeight="1">
      <c r="B28" s="41"/>
      <c r="C28" s="42"/>
      <c r="D28" s="68"/>
      <c r="E28" s="68"/>
      <c r="F28" s="68"/>
      <c r="G28" s="68"/>
      <c r="H28" s="68"/>
      <c r="I28" s="113"/>
      <c r="J28" s="68"/>
      <c r="K28" s="114"/>
    </row>
    <row r="29" spans="2:11" s="1" customFormat="1" ht="14.45" customHeight="1">
      <c r="B29" s="41"/>
      <c r="C29" s="42"/>
      <c r="D29" s="42"/>
      <c r="E29" s="42"/>
      <c r="F29" s="46" t="s">
        <v>44</v>
      </c>
      <c r="G29" s="42"/>
      <c r="H29" s="42"/>
      <c r="I29" s="117" t="s">
        <v>43</v>
      </c>
      <c r="J29" s="46" t="s">
        <v>45</v>
      </c>
      <c r="K29" s="45"/>
    </row>
    <row r="30" spans="2:11" s="1" customFormat="1" ht="14.45" customHeight="1">
      <c r="B30" s="41"/>
      <c r="C30" s="42"/>
      <c r="D30" s="49" t="s">
        <v>46</v>
      </c>
      <c r="E30" s="49" t="s">
        <v>47</v>
      </c>
      <c r="F30" s="118">
        <f>ROUND(SUM(BE83:BE298), 2)</f>
        <v>0</v>
      </c>
      <c r="G30" s="42"/>
      <c r="H30" s="42"/>
      <c r="I30" s="119">
        <v>0.21</v>
      </c>
      <c r="J30" s="118">
        <f>ROUND(ROUND((SUM(BE83:BE298)), 2)*I30, 2)</f>
        <v>0</v>
      </c>
      <c r="K30" s="45"/>
    </row>
    <row r="31" spans="2:11" s="1" customFormat="1" ht="14.45" customHeight="1">
      <c r="B31" s="41"/>
      <c r="C31" s="42"/>
      <c r="D31" s="42"/>
      <c r="E31" s="49" t="s">
        <v>48</v>
      </c>
      <c r="F31" s="118">
        <f>ROUND(SUM(BF83:BF298), 2)</f>
        <v>0</v>
      </c>
      <c r="G31" s="42"/>
      <c r="H31" s="42"/>
      <c r="I31" s="119">
        <v>0.15</v>
      </c>
      <c r="J31" s="118">
        <f>ROUND(ROUND((SUM(BF83:BF298)), 2)*I31, 2)</f>
        <v>0</v>
      </c>
      <c r="K31" s="45"/>
    </row>
    <row r="32" spans="2:11" s="1" customFormat="1" ht="14.45" hidden="1" customHeight="1">
      <c r="B32" s="41"/>
      <c r="C32" s="42"/>
      <c r="D32" s="42"/>
      <c r="E32" s="49" t="s">
        <v>49</v>
      </c>
      <c r="F32" s="118">
        <f>ROUND(SUM(BG83:BG298), 2)</f>
        <v>0</v>
      </c>
      <c r="G32" s="42"/>
      <c r="H32" s="42"/>
      <c r="I32" s="119">
        <v>0.21</v>
      </c>
      <c r="J32" s="118">
        <v>0</v>
      </c>
      <c r="K32" s="45"/>
    </row>
    <row r="33" spans="2:11" s="1" customFormat="1" ht="14.45" hidden="1" customHeight="1">
      <c r="B33" s="41"/>
      <c r="C33" s="42"/>
      <c r="D33" s="42"/>
      <c r="E33" s="49" t="s">
        <v>50</v>
      </c>
      <c r="F33" s="118">
        <f>ROUND(SUM(BH83:BH298), 2)</f>
        <v>0</v>
      </c>
      <c r="G33" s="42"/>
      <c r="H33" s="42"/>
      <c r="I33" s="119">
        <v>0.15</v>
      </c>
      <c r="J33" s="118">
        <v>0</v>
      </c>
      <c r="K33" s="45"/>
    </row>
    <row r="34" spans="2:11" s="1" customFormat="1" ht="14.45" hidden="1" customHeight="1">
      <c r="B34" s="41"/>
      <c r="C34" s="42"/>
      <c r="D34" s="42"/>
      <c r="E34" s="49" t="s">
        <v>51</v>
      </c>
      <c r="F34" s="118">
        <f>ROUND(SUM(BI83:BI298), 2)</f>
        <v>0</v>
      </c>
      <c r="G34" s="42"/>
      <c r="H34" s="42"/>
      <c r="I34" s="119">
        <v>0</v>
      </c>
      <c r="J34" s="118">
        <v>0</v>
      </c>
      <c r="K34" s="45"/>
    </row>
    <row r="35" spans="2:11" s="1" customFormat="1" ht="6.95" customHeight="1">
      <c r="B35" s="41"/>
      <c r="C35" s="42"/>
      <c r="D35" s="42"/>
      <c r="E35" s="42"/>
      <c r="F35" s="42"/>
      <c r="G35" s="42"/>
      <c r="H35" s="42"/>
      <c r="I35" s="106"/>
      <c r="J35" s="42"/>
      <c r="K35" s="45"/>
    </row>
    <row r="36" spans="2:11" s="1" customFormat="1" ht="25.35" customHeight="1">
      <c r="B36" s="41"/>
      <c r="C36" s="120"/>
      <c r="D36" s="121" t="s">
        <v>52</v>
      </c>
      <c r="E36" s="71"/>
      <c r="F36" s="71"/>
      <c r="G36" s="122" t="s">
        <v>53</v>
      </c>
      <c r="H36" s="123" t="s">
        <v>54</v>
      </c>
      <c r="I36" s="124"/>
      <c r="J36" s="125">
        <f>SUM(J27:J34)</f>
        <v>0</v>
      </c>
      <c r="K36" s="126"/>
    </row>
    <row r="37" spans="2:11" s="1" customFormat="1" ht="14.45" customHeight="1">
      <c r="B37" s="56"/>
      <c r="C37" s="57"/>
      <c r="D37" s="57"/>
      <c r="E37" s="57"/>
      <c r="F37" s="57"/>
      <c r="G37" s="57"/>
      <c r="H37" s="57"/>
      <c r="I37" s="127"/>
      <c r="J37" s="57"/>
      <c r="K37" s="58"/>
    </row>
    <row r="41" spans="2:11" s="1" customFormat="1" ht="6.95" customHeight="1">
      <c r="B41" s="59"/>
      <c r="C41" s="60"/>
      <c r="D41" s="60"/>
      <c r="E41" s="60"/>
      <c r="F41" s="60"/>
      <c r="G41" s="60"/>
      <c r="H41" s="60"/>
      <c r="I41" s="128"/>
      <c r="J41" s="60"/>
      <c r="K41" s="129"/>
    </row>
    <row r="42" spans="2:11" s="1" customFormat="1" ht="36.950000000000003" customHeight="1">
      <c r="B42" s="41"/>
      <c r="C42" s="30" t="s">
        <v>102</v>
      </c>
      <c r="D42" s="42"/>
      <c r="E42" s="42"/>
      <c r="F42" s="42"/>
      <c r="G42" s="42"/>
      <c r="H42" s="42"/>
      <c r="I42" s="106"/>
      <c r="J42" s="42"/>
      <c r="K42" s="45"/>
    </row>
    <row r="43" spans="2:11" s="1" customFormat="1" ht="6.95" customHeight="1">
      <c r="B43" s="41"/>
      <c r="C43" s="42"/>
      <c r="D43" s="42"/>
      <c r="E43" s="42"/>
      <c r="F43" s="42"/>
      <c r="G43" s="42"/>
      <c r="H43" s="42"/>
      <c r="I43" s="106"/>
      <c r="J43" s="42"/>
      <c r="K43" s="45"/>
    </row>
    <row r="44" spans="2:11" s="1" customFormat="1" ht="14.45" customHeight="1">
      <c r="B44" s="41"/>
      <c r="C44" s="37" t="s">
        <v>19</v>
      </c>
      <c r="D44" s="42"/>
      <c r="E44" s="42"/>
      <c r="F44" s="42"/>
      <c r="G44" s="42"/>
      <c r="H44" s="42"/>
      <c r="I44" s="106"/>
      <c r="J44" s="42"/>
      <c r="K44" s="45"/>
    </row>
    <row r="45" spans="2:11" s="1" customFormat="1" ht="16.5" customHeight="1">
      <c r="B45" s="41"/>
      <c r="C45" s="42"/>
      <c r="D45" s="42"/>
      <c r="E45" s="357" t="str">
        <f>E7</f>
        <v>Nový Bor, Pihel - prodloužení vodovodu</v>
      </c>
      <c r="F45" s="358"/>
      <c r="G45" s="358"/>
      <c r="H45" s="358"/>
      <c r="I45" s="106"/>
      <c r="J45" s="42"/>
      <c r="K45" s="45"/>
    </row>
    <row r="46" spans="2:11" s="1" customFormat="1" ht="14.45" customHeight="1">
      <c r="B46" s="41"/>
      <c r="C46" s="37" t="s">
        <v>99</v>
      </c>
      <c r="D46" s="42"/>
      <c r="E46" s="42"/>
      <c r="F46" s="42"/>
      <c r="G46" s="42"/>
      <c r="H46" s="42"/>
      <c r="I46" s="106"/>
      <c r="J46" s="42"/>
      <c r="K46" s="45"/>
    </row>
    <row r="47" spans="2:11" s="1" customFormat="1" ht="17.25" customHeight="1">
      <c r="B47" s="41"/>
      <c r="C47" s="42"/>
      <c r="D47" s="42"/>
      <c r="E47" s="359" t="str">
        <f>E9</f>
        <v>IO 02 - Vodovodní přípojky</v>
      </c>
      <c r="F47" s="360"/>
      <c r="G47" s="360"/>
      <c r="H47" s="360"/>
      <c r="I47" s="106"/>
      <c r="J47" s="42"/>
      <c r="K47" s="45"/>
    </row>
    <row r="48" spans="2:11" s="1" customFormat="1" ht="6.95" customHeight="1">
      <c r="B48" s="41"/>
      <c r="C48" s="42"/>
      <c r="D48" s="42"/>
      <c r="E48" s="42"/>
      <c r="F48" s="42"/>
      <c r="G48" s="42"/>
      <c r="H48" s="42"/>
      <c r="I48" s="106"/>
      <c r="J48" s="42"/>
      <c r="K48" s="45"/>
    </row>
    <row r="49" spans="2:47" s="1" customFormat="1" ht="18" customHeight="1">
      <c r="B49" s="41"/>
      <c r="C49" s="37" t="s">
        <v>25</v>
      </c>
      <c r="D49" s="42"/>
      <c r="E49" s="42"/>
      <c r="F49" s="35" t="str">
        <f>F12</f>
        <v>Nový Bor, Pihel</v>
      </c>
      <c r="G49" s="42"/>
      <c r="H49" s="42"/>
      <c r="I49" s="107" t="s">
        <v>27</v>
      </c>
      <c r="J49" s="108" t="str">
        <f>IF(J12="","",J12)</f>
        <v>13. 6. 2018</v>
      </c>
      <c r="K49" s="45"/>
    </row>
    <row r="50" spans="2:47" s="1" customFormat="1" ht="6.95" customHeight="1">
      <c r="B50" s="41"/>
      <c r="C50" s="42"/>
      <c r="D50" s="42"/>
      <c r="E50" s="42"/>
      <c r="F50" s="42"/>
      <c r="G50" s="42"/>
      <c r="H50" s="42"/>
      <c r="I50" s="106"/>
      <c r="J50" s="42"/>
      <c r="K50" s="45"/>
    </row>
    <row r="51" spans="2:47" s="1" customFormat="1">
      <c r="B51" s="41"/>
      <c r="C51" s="37" t="s">
        <v>31</v>
      </c>
      <c r="D51" s="42"/>
      <c r="E51" s="42"/>
      <c r="F51" s="35" t="str">
        <f>E15</f>
        <v>Město Nový Bor</v>
      </c>
      <c r="G51" s="42"/>
      <c r="H51" s="42"/>
      <c r="I51" s="107" t="s">
        <v>37</v>
      </c>
      <c r="J51" s="327" t="str">
        <f>E21</f>
        <v>Vodohospodářské projekty s.r.o.</v>
      </c>
      <c r="K51" s="45"/>
    </row>
    <row r="52" spans="2:47" s="1" customFormat="1" ht="14.45" customHeight="1">
      <c r="B52" s="41"/>
      <c r="C52" s="37" t="s">
        <v>35</v>
      </c>
      <c r="D52" s="42"/>
      <c r="E52" s="42"/>
      <c r="F52" s="35" t="str">
        <f>IF(E18="","",E18)</f>
        <v/>
      </c>
      <c r="G52" s="42"/>
      <c r="H52" s="42"/>
      <c r="I52" s="106"/>
      <c r="J52" s="361"/>
      <c r="K52" s="45"/>
    </row>
    <row r="53" spans="2:47" s="1" customFormat="1" ht="10.35" customHeight="1">
      <c r="B53" s="41"/>
      <c r="C53" s="42"/>
      <c r="D53" s="42"/>
      <c r="E53" s="42"/>
      <c r="F53" s="42"/>
      <c r="G53" s="42"/>
      <c r="H53" s="42"/>
      <c r="I53" s="106"/>
      <c r="J53" s="42"/>
      <c r="K53" s="45"/>
    </row>
    <row r="54" spans="2:47" s="1" customFormat="1" ht="29.25" customHeight="1">
      <c r="B54" s="41"/>
      <c r="C54" s="130" t="s">
        <v>103</v>
      </c>
      <c r="D54" s="120"/>
      <c r="E54" s="120"/>
      <c r="F54" s="120"/>
      <c r="G54" s="120"/>
      <c r="H54" s="120"/>
      <c r="I54" s="131"/>
      <c r="J54" s="132" t="s">
        <v>104</v>
      </c>
      <c r="K54" s="133"/>
    </row>
    <row r="55" spans="2:47" s="1" customFormat="1" ht="10.35" customHeight="1">
      <c r="B55" s="41"/>
      <c r="C55" s="42"/>
      <c r="D55" s="42"/>
      <c r="E55" s="42"/>
      <c r="F55" s="42"/>
      <c r="G55" s="42"/>
      <c r="H55" s="42"/>
      <c r="I55" s="106"/>
      <c r="J55" s="42"/>
      <c r="K55" s="45"/>
    </row>
    <row r="56" spans="2:47" s="1" customFormat="1" ht="29.25" customHeight="1">
      <c r="B56" s="41"/>
      <c r="C56" s="134" t="s">
        <v>105</v>
      </c>
      <c r="D56" s="42"/>
      <c r="E56" s="42"/>
      <c r="F56" s="42"/>
      <c r="G56" s="42"/>
      <c r="H56" s="42"/>
      <c r="I56" s="106"/>
      <c r="J56" s="116">
        <f>J83</f>
        <v>0</v>
      </c>
      <c r="K56" s="45"/>
      <c r="AU56" s="24" t="s">
        <v>106</v>
      </c>
    </row>
    <row r="57" spans="2:47" s="7" customFormat="1" ht="24.95" customHeight="1">
      <c r="B57" s="135"/>
      <c r="C57" s="136"/>
      <c r="D57" s="137" t="s">
        <v>107</v>
      </c>
      <c r="E57" s="138"/>
      <c r="F57" s="138"/>
      <c r="G57" s="138"/>
      <c r="H57" s="138"/>
      <c r="I57" s="139"/>
      <c r="J57" s="140">
        <f>J84</f>
        <v>0</v>
      </c>
      <c r="K57" s="141"/>
    </row>
    <row r="58" spans="2:47" s="8" customFormat="1" ht="19.899999999999999" customHeight="1">
      <c r="B58" s="142"/>
      <c r="C58" s="143"/>
      <c r="D58" s="144" t="s">
        <v>108</v>
      </c>
      <c r="E58" s="145"/>
      <c r="F58" s="145"/>
      <c r="G58" s="145"/>
      <c r="H58" s="145"/>
      <c r="I58" s="146"/>
      <c r="J58" s="147">
        <f>J85</f>
        <v>0</v>
      </c>
      <c r="K58" s="148"/>
    </row>
    <row r="59" spans="2:47" s="8" customFormat="1" ht="19.899999999999999" customHeight="1">
      <c r="B59" s="142"/>
      <c r="C59" s="143"/>
      <c r="D59" s="144" t="s">
        <v>109</v>
      </c>
      <c r="E59" s="145"/>
      <c r="F59" s="145"/>
      <c r="G59" s="145"/>
      <c r="H59" s="145"/>
      <c r="I59" s="146"/>
      <c r="J59" s="147">
        <f>J188</f>
        <v>0</v>
      </c>
      <c r="K59" s="148"/>
    </row>
    <row r="60" spans="2:47" s="8" customFormat="1" ht="19.899999999999999" customHeight="1">
      <c r="B60" s="142"/>
      <c r="C60" s="143"/>
      <c r="D60" s="144" t="s">
        <v>110</v>
      </c>
      <c r="E60" s="145"/>
      <c r="F60" s="145"/>
      <c r="G60" s="145"/>
      <c r="H60" s="145"/>
      <c r="I60" s="146"/>
      <c r="J60" s="147">
        <f>J200</f>
        <v>0</v>
      </c>
      <c r="K60" s="148"/>
    </row>
    <row r="61" spans="2:47" s="8" customFormat="1" ht="19.899999999999999" customHeight="1">
      <c r="B61" s="142"/>
      <c r="C61" s="143"/>
      <c r="D61" s="144" t="s">
        <v>111</v>
      </c>
      <c r="E61" s="145"/>
      <c r="F61" s="145"/>
      <c r="G61" s="145"/>
      <c r="H61" s="145"/>
      <c r="I61" s="146"/>
      <c r="J61" s="147">
        <f>J241</f>
        <v>0</v>
      </c>
      <c r="K61" s="148"/>
    </row>
    <row r="62" spans="2:47" s="8" customFormat="1" ht="19.899999999999999" customHeight="1">
      <c r="B62" s="142"/>
      <c r="C62" s="143"/>
      <c r="D62" s="144" t="s">
        <v>112</v>
      </c>
      <c r="E62" s="145"/>
      <c r="F62" s="145"/>
      <c r="G62" s="145"/>
      <c r="H62" s="145"/>
      <c r="I62" s="146"/>
      <c r="J62" s="147">
        <f>J245</f>
        <v>0</v>
      </c>
      <c r="K62" s="148"/>
    </row>
    <row r="63" spans="2:47" s="8" customFormat="1" ht="19.899999999999999" customHeight="1">
      <c r="B63" s="142"/>
      <c r="C63" s="143"/>
      <c r="D63" s="144" t="s">
        <v>113</v>
      </c>
      <c r="E63" s="145"/>
      <c r="F63" s="145"/>
      <c r="G63" s="145"/>
      <c r="H63" s="145"/>
      <c r="I63" s="146"/>
      <c r="J63" s="147">
        <f>J262</f>
        <v>0</v>
      </c>
      <c r="K63" s="148"/>
    </row>
    <row r="64" spans="2:47" s="1" customFormat="1" ht="21.75" customHeight="1">
      <c r="B64" s="41"/>
      <c r="C64" s="42"/>
      <c r="D64" s="42"/>
      <c r="E64" s="42"/>
      <c r="F64" s="42"/>
      <c r="G64" s="42"/>
      <c r="H64" s="42"/>
      <c r="I64" s="106"/>
      <c r="J64" s="42"/>
      <c r="K64" s="45"/>
    </row>
    <row r="65" spans="2:12" s="1" customFormat="1" ht="6.95" customHeight="1">
      <c r="B65" s="56"/>
      <c r="C65" s="57"/>
      <c r="D65" s="57"/>
      <c r="E65" s="57"/>
      <c r="F65" s="57"/>
      <c r="G65" s="57"/>
      <c r="H65" s="57"/>
      <c r="I65" s="127"/>
      <c r="J65" s="57"/>
      <c r="K65" s="58"/>
    </row>
    <row r="69" spans="2:12" s="1" customFormat="1" ht="6.95" customHeight="1">
      <c r="B69" s="59"/>
      <c r="C69" s="60"/>
      <c r="D69" s="60"/>
      <c r="E69" s="60"/>
      <c r="F69" s="60"/>
      <c r="G69" s="60"/>
      <c r="H69" s="60"/>
      <c r="I69" s="128"/>
      <c r="J69" s="60"/>
      <c r="K69" s="60"/>
      <c r="L69" s="41"/>
    </row>
    <row r="70" spans="2:12" s="1" customFormat="1" ht="36.950000000000003" customHeight="1">
      <c r="B70" s="41"/>
      <c r="C70" s="61" t="s">
        <v>114</v>
      </c>
      <c r="L70" s="41"/>
    </row>
    <row r="71" spans="2:12" s="1" customFormat="1" ht="6.95" customHeight="1">
      <c r="B71" s="41"/>
      <c r="L71" s="41"/>
    </row>
    <row r="72" spans="2:12" s="1" customFormat="1" ht="14.45" customHeight="1">
      <c r="B72" s="41"/>
      <c r="C72" s="63" t="s">
        <v>19</v>
      </c>
      <c r="L72" s="41"/>
    </row>
    <row r="73" spans="2:12" s="1" customFormat="1" ht="16.5" customHeight="1">
      <c r="B73" s="41"/>
      <c r="E73" s="362" t="str">
        <f>E7</f>
        <v>Nový Bor, Pihel - prodloužení vodovodu</v>
      </c>
      <c r="F73" s="363"/>
      <c r="G73" s="363"/>
      <c r="H73" s="363"/>
      <c r="L73" s="41"/>
    </row>
    <row r="74" spans="2:12" s="1" customFormat="1" ht="14.45" customHeight="1">
      <c r="B74" s="41"/>
      <c r="C74" s="63" t="s">
        <v>99</v>
      </c>
      <c r="L74" s="41"/>
    </row>
    <row r="75" spans="2:12" s="1" customFormat="1" ht="17.25" customHeight="1">
      <c r="B75" s="41"/>
      <c r="E75" s="338" t="str">
        <f>E9</f>
        <v>IO 02 - Vodovodní přípojky</v>
      </c>
      <c r="F75" s="364"/>
      <c r="G75" s="364"/>
      <c r="H75" s="364"/>
      <c r="L75" s="41"/>
    </row>
    <row r="76" spans="2:12" s="1" customFormat="1" ht="6.95" customHeight="1">
      <c r="B76" s="41"/>
      <c r="L76" s="41"/>
    </row>
    <row r="77" spans="2:12" s="1" customFormat="1" ht="18" customHeight="1">
      <c r="B77" s="41"/>
      <c r="C77" s="63" t="s">
        <v>25</v>
      </c>
      <c r="F77" s="149" t="str">
        <f>F12</f>
        <v>Nový Bor, Pihel</v>
      </c>
      <c r="I77" s="150" t="s">
        <v>27</v>
      </c>
      <c r="J77" s="67" t="str">
        <f>IF(J12="","",J12)</f>
        <v>13. 6. 2018</v>
      </c>
      <c r="L77" s="41"/>
    </row>
    <row r="78" spans="2:12" s="1" customFormat="1" ht="6.95" customHeight="1">
      <c r="B78" s="41"/>
      <c r="L78" s="41"/>
    </row>
    <row r="79" spans="2:12" s="1" customFormat="1">
      <c r="B79" s="41"/>
      <c r="C79" s="63" t="s">
        <v>31</v>
      </c>
      <c r="F79" s="149" t="str">
        <f>E15</f>
        <v>Město Nový Bor</v>
      </c>
      <c r="I79" s="150" t="s">
        <v>37</v>
      </c>
      <c r="J79" s="149" t="str">
        <f>E21</f>
        <v>Vodohospodářské projekty s.r.o.</v>
      </c>
      <c r="L79" s="41"/>
    </row>
    <row r="80" spans="2:12" s="1" customFormat="1" ht="14.45" customHeight="1">
      <c r="B80" s="41"/>
      <c r="C80" s="63" t="s">
        <v>35</v>
      </c>
      <c r="F80" s="149" t="str">
        <f>IF(E18="","",E18)</f>
        <v/>
      </c>
      <c r="L80" s="41"/>
    </row>
    <row r="81" spans="2:65" s="1" customFormat="1" ht="10.35" customHeight="1">
      <c r="B81" s="41"/>
      <c r="L81" s="41"/>
    </row>
    <row r="82" spans="2:65" s="9" customFormat="1" ht="29.25" customHeight="1">
      <c r="B82" s="151"/>
      <c r="C82" s="152" t="s">
        <v>115</v>
      </c>
      <c r="D82" s="153" t="s">
        <v>61</v>
      </c>
      <c r="E82" s="153" t="s">
        <v>57</v>
      </c>
      <c r="F82" s="153" t="s">
        <v>116</v>
      </c>
      <c r="G82" s="153" t="s">
        <v>117</v>
      </c>
      <c r="H82" s="153" t="s">
        <v>118</v>
      </c>
      <c r="I82" s="154" t="s">
        <v>119</v>
      </c>
      <c r="J82" s="153" t="s">
        <v>104</v>
      </c>
      <c r="K82" s="155" t="s">
        <v>120</v>
      </c>
      <c r="L82" s="151"/>
      <c r="M82" s="73" t="s">
        <v>121</v>
      </c>
      <c r="N82" s="74" t="s">
        <v>46</v>
      </c>
      <c r="O82" s="74" t="s">
        <v>122</v>
      </c>
      <c r="P82" s="74" t="s">
        <v>123</v>
      </c>
      <c r="Q82" s="74" t="s">
        <v>124</v>
      </c>
      <c r="R82" s="74" t="s">
        <v>125</v>
      </c>
      <c r="S82" s="74" t="s">
        <v>126</v>
      </c>
      <c r="T82" s="75" t="s">
        <v>127</v>
      </c>
    </row>
    <row r="83" spans="2:65" s="1" customFormat="1" ht="29.25" customHeight="1">
      <c r="B83" s="41"/>
      <c r="C83" s="77" t="s">
        <v>105</v>
      </c>
      <c r="J83" s="156">
        <f>BK83</f>
        <v>0</v>
      </c>
      <c r="L83" s="41"/>
      <c r="M83" s="76"/>
      <c r="N83" s="68"/>
      <c r="O83" s="68"/>
      <c r="P83" s="157">
        <f>P84</f>
        <v>0</v>
      </c>
      <c r="Q83" s="68"/>
      <c r="R83" s="157">
        <f>R84</f>
        <v>7.2746665999999998</v>
      </c>
      <c r="S83" s="68"/>
      <c r="T83" s="158">
        <f>T84</f>
        <v>4.8816000000000006</v>
      </c>
      <c r="AT83" s="24" t="s">
        <v>75</v>
      </c>
      <c r="AU83" s="24" t="s">
        <v>106</v>
      </c>
      <c r="BK83" s="159">
        <f>BK84</f>
        <v>0</v>
      </c>
    </row>
    <row r="84" spans="2:65" s="10" customFormat="1" ht="37.35" customHeight="1">
      <c r="B84" s="160"/>
      <c r="D84" s="161" t="s">
        <v>75</v>
      </c>
      <c r="E84" s="162" t="s">
        <v>128</v>
      </c>
      <c r="F84" s="162" t="s">
        <v>129</v>
      </c>
      <c r="I84" s="163"/>
      <c r="J84" s="164">
        <f>BK84</f>
        <v>0</v>
      </c>
      <c r="L84" s="160"/>
      <c r="M84" s="165"/>
      <c r="N84" s="166"/>
      <c r="O84" s="166"/>
      <c r="P84" s="167">
        <f>P85+P188+P200+P241+P245+P262</f>
        <v>0</v>
      </c>
      <c r="Q84" s="166"/>
      <c r="R84" s="167">
        <f>R85+R188+R200+R241+R245+R262</f>
        <v>7.2746665999999998</v>
      </c>
      <c r="S84" s="166"/>
      <c r="T84" s="168">
        <f>T85+T188+T200+T241+T245+T262</f>
        <v>4.8816000000000006</v>
      </c>
      <c r="AR84" s="161" t="s">
        <v>24</v>
      </c>
      <c r="AT84" s="169" t="s">
        <v>75</v>
      </c>
      <c r="AU84" s="169" t="s">
        <v>76</v>
      </c>
      <c r="AY84" s="161" t="s">
        <v>130</v>
      </c>
      <c r="BK84" s="170">
        <f>BK85+BK188+BK200+BK241+BK245+BK262</f>
        <v>0</v>
      </c>
    </row>
    <row r="85" spans="2:65" s="10" customFormat="1" ht="19.899999999999999" customHeight="1">
      <c r="B85" s="160"/>
      <c r="D85" s="161" t="s">
        <v>75</v>
      </c>
      <c r="E85" s="171" t="s">
        <v>24</v>
      </c>
      <c r="F85" s="171" t="s">
        <v>131</v>
      </c>
      <c r="I85" s="163"/>
      <c r="J85" s="172">
        <f>BK85</f>
        <v>0</v>
      </c>
      <c r="L85" s="160"/>
      <c r="M85" s="165"/>
      <c r="N85" s="166"/>
      <c r="O85" s="166"/>
      <c r="P85" s="167">
        <f>SUM(P86:P187)</f>
        <v>0</v>
      </c>
      <c r="Q85" s="166"/>
      <c r="R85" s="167">
        <f>SUM(R86:R187)</f>
        <v>3.7752000000000001E-2</v>
      </c>
      <c r="S85" s="166"/>
      <c r="T85" s="168">
        <f>SUM(T86:T187)</f>
        <v>0</v>
      </c>
      <c r="AR85" s="161" t="s">
        <v>24</v>
      </c>
      <c r="AT85" s="169" t="s">
        <v>75</v>
      </c>
      <c r="AU85" s="169" t="s">
        <v>24</v>
      </c>
      <c r="AY85" s="161" t="s">
        <v>130</v>
      </c>
      <c r="BK85" s="170">
        <f>SUM(BK86:BK187)</f>
        <v>0</v>
      </c>
    </row>
    <row r="86" spans="2:65" s="1" customFormat="1" ht="16.5" customHeight="1">
      <c r="B86" s="173"/>
      <c r="C86" s="174" t="s">
        <v>24</v>
      </c>
      <c r="D86" s="174" t="s">
        <v>132</v>
      </c>
      <c r="E86" s="175" t="s">
        <v>168</v>
      </c>
      <c r="F86" s="176" t="s">
        <v>169</v>
      </c>
      <c r="G86" s="177" t="s">
        <v>162</v>
      </c>
      <c r="H86" s="178">
        <v>2.4</v>
      </c>
      <c r="I86" s="179"/>
      <c r="J86" s="180">
        <f>ROUND(I86*H86,2)</f>
        <v>0</v>
      </c>
      <c r="K86" s="176" t="s">
        <v>136</v>
      </c>
      <c r="L86" s="41"/>
      <c r="M86" s="181" t="s">
        <v>5</v>
      </c>
      <c r="N86" s="182" t="s">
        <v>47</v>
      </c>
      <c r="O86" s="42"/>
      <c r="P86" s="183">
        <f>O86*H86</f>
        <v>0</v>
      </c>
      <c r="Q86" s="183">
        <v>0</v>
      </c>
      <c r="R86" s="183">
        <f>Q86*H86</f>
        <v>0</v>
      </c>
      <c r="S86" s="183">
        <v>0</v>
      </c>
      <c r="T86" s="184">
        <f>S86*H86</f>
        <v>0</v>
      </c>
      <c r="AR86" s="24" t="s">
        <v>137</v>
      </c>
      <c r="AT86" s="24" t="s">
        <v>132</v>
      </c>
      <c r="AU86" s="24" t="s">
        <v>86</v>
      </c>
      <c r="AY86" s="24" t="s">
        <v>130</v>
      </c>
      <c r="BE86" s="185">
        <f>IF(N86="základní",J86,0)</f>
        <v>0</v>
      </c>
      <c r="BF86" s="185">
        <f>IF(N86="snížená",J86,0)</f>
        <v>0</v>
      </c>
      <c r="BG86" s="185">
        <f>IF(N86="zákl. přenesená",J86,0)</f>
        <v>0</v>
      </c>
      <c r="BH86" s="185">
        <f>IF(N86="sníž. přenesená",J86,0)</f>
        <v>0</v>
      </c>
      <c r="BI86" s="185">
        <f>IF(N86="nulová",J86,0)</f>
        <v>0</v>
      </c>
      <c r="BJ86" s="24" t="s">
        <v>24</v>
      </c>
      <c r="BK86" s="185">
        <f>ROUND(I86*H86,2)</f>
        <v>0</v>
      </c>
      <c r="BL86" s="24" t="s">
        <v>137</v>
      </c>
      <c r="BM86" s="24" t="s">
        <v>170</v>
      </c>
    </row>
    <row r="87" spans="2:65" s="1" customFormat="1" ht="27">
      <c r="B87" s="41"/>
      <c r="D87" s="186" t="s">
        <v>139</v>
      </c>
      <c r="F87" s="187" t="s">
        <v>171</v>
      </c>
      <c r="I87" s="188"/>
      <c r="L87" s="41"/>
      <c r="M87" s="189"/>
      <c r="N87" s="42"/>
      <c r="O87" s="42"/>
      <c r="P87" s="42"/>
      <c r="Q87" s="42"/>
      <c r="R87" s="42"/>
      <c r="S87" s="42"/>
      <c r="T87" s="70"/>
      <c r="AT87" s="24" t="s">
        <v>139</v>
      </c>
      <c r="AU87" s="24" t="s">
        <v>86</v>
      </c>
    </row>
    <row r="88" spans="2:65" s="1" customFormat="1" ht="229.5">
      <c r="B88" s="41"/>
      <c r="D88" s="186" t="s">
        <v>141</v>
      </c>
      <c r="F88" s="190" t="s">
        <v>172</v>
      </c>
      <c r="I88" s="188"/>
      <c r="L88" s="41"/>
      <c r="M88" s="189"/>
      <c r="N88" s="42"/>
      <c r="O88" s="42"/>
      <c r="P88" s="42"/>
      <c r="Q88" s="42"/>
      <c r="R88" s="42"/>
      <c r="S88" s="42"/>
      <c r="T88" s="70"/>
      <c r="AT88" s="24" t="s">
        <v>141</v>
      </c>
      <c r="AU88" s="24" t="s">
        <v>86</v>
      </c>
    </row>
    <row r="89" spans="2:65" s="12" customFormat="1" ht="13.5">
      <c r="B89" s="198"/>
      <c r="D89" s="186" t="s">
        <v>143</v>
      </c>
      <c r="E89" s="199" t="s">
        <v>5</v>
      </c>
      <c r="F89" s="200" t="s">
        <v>761</v>
      </c>
      <c r="H89" s="201">
        <v>2.4</v>
      </c>
      <c r="I89" s="202"/>
      <c r="L89" s="198"/>
      <c r="M89" s="203"/>
      <c r="N89" s="204"/>
      <c r="O89" s="204"/>
      <c r="P89" s="204"/>
      <c r="Q89" s="204"/>
      <c r="R89" s="204"/>
      <c r="S89" s="204"/>
      <c r="T89" s="205"/>
      <c r="AT89" s="199" t="s">
        <v>143</v>
      </c>
      <c r="AU89" s="199" t="s">
        <v>86</v>
      </c>
      <c r="AV89" s="12" t="s">
        <v>86</v>
      </c>
      <c r="AW89" s="12" t="s">
        <v>39</v>
      </c>
      <c r="AX89" s="12" t="s">
        <v>24</v>
      </c>
      <c r="AY89" s="199" t="s">
        <v>130</v>
      </c>
    </row>
    <row r="90" spans="2:65" s="1" customFormat="1" ht="16.5" customHeight="1">
      <c r="B90" s="173"/>
      <c r="C90" s="174" t="s">
        <v>86</v>
      </c>
      <c r="D90" s="174" t="s">
        <v>132</v>
      </c>
      <c r="E90" s="175" t="s">
        <v>212</v>
      </c>
      <c r="F90" s="176" t="s">
        <v>213</v>
      </c>
      <c r="G90" s="177" t="s">
        <v>162</v>
      </c>
      <c r="H90" s="178">
        <v>8.7780000000000005</v>
      </c>
      <c r="I90" s="179"/>
      <c r="J90" s="180">
        <f>ROUND(I90*H90,2)</f>
        <v>0</v>
      </c>
      <c r="K90" s="176" t="s">
        <v>136</v>
      </c>
      <c r="L90" s="41"/>
      <c r="M90" s="181" t="s">
        <v>5</v>
      </c>
      <c r="N90" s="182" t="s">
        <v>47</v>
      </c>
      <c r="O90" s="42"/>
      <c r="P90" s="183">
        <f>O90*H90</f>
        <v>0</v>
      </c>
      <c r="Q90" s="183">
        <v>0</v>
      </c>
      <c r="R90" s="183">
        <f>Q90*H90</f>
        <v>0</v>
      </c>
      <c r="S90" s="183">
        <v>0</v>
      </c>
      <c r="T90" s="184">
        <f>S90*H90</f>
        <v>0</v>
      </c>
      <c r="AR90" s="24" t="s">
        <v>137</v>
      </c>
      <c r="AT90" s="24" t="s">
        <v>132</v>
      </c>
      <c r="AU90" s="24" t="s">
        <v>86</v>
      </c>
      <c r="AY90" s="24" t="s">
        <v>130</v>
      </c>
      <c r="BE90" s="185">
        <f>IF(N90="základní",J90,0)</f>
        <v>0</v>
      </c>
      <c r="BF90" s="185">
        <f>IF(N90="snížená",J90,0)</f>
        <v>0</v>
      </c>
      <c r="BG90" s="185">
        <f>IF(N90="zákl. přenesená",J90,0)</f>
        <v>0</v>
      </c>
      <c r="BH90" s="185">
        <f>IF(N90="sníž. přenesená",J90,0)</f>
        <v>0</v>
      </c>
      <c r="BI90" s="185">
        <f>IF(N90="nulová",J90,0)</f>
        <v>0</v>
      </c>
      <c r="BJ90" s="24" t="s">
        <v>24</v>
      </c>
      <c r="BK90" s="185">
        <f>ROUND(I90*H90,2)</f>
        <v>0</v>
      </c>
      <c r="BL90" s="24" t="s">
        <v>137</v>
      </c>
      <c r="BM90" s="24" t="s">
        <v>214</v>
      </c>
    </row>
    <row r="91" spans="2:65" s="1" customFormat="1" ht="27">
      <c r="B91" s="41"/>
      <c r="D91" s="186" t="s">
        <v>139</v>
      </c>
      <c r="F91" s="187" t="s">
        <v>215</v>
      </c>
      <c r="I91" s="188"/>
      <c r="L91" s="41"/>
      <c r="M91" s="189"/>
      <c r="N91" s="42"/>
      <c r="O91" s="42"/>
      <c r="P91" s="42"/>
      <c r="Q91" s="42"/>
      <c r="R91" s="42"/>
      <c r="S91" s="42"/>
      <c r="T91" s="70"/>
      <c r="AT91" s="24" t="s">
        <v>139</v>
      </c>
      <c r="AU91" s="24" t="s">
        <v>86</v>
      </c>
    </row>
    <row r="92" spans="2:65" s="1" customFormat="1" ht="202.5">
      <c r="B92" s="41"/>
      <c r="D92" s="186" t="s">
        <v>141</v>
      </c>
      <c r="F92" s="190" t="s">
        <v>216</v>
      </c>
      <c r="I92" s="188"/>
      <c r="L92" s="41"/>
      <c r="M92" s="189"/>
      <c r="N92" s="42"/>
      <c r="O92" s="42"/>
      <c r="P92" s="42"/>
      <c r="Q92" s="42"/>
      <c r="R92" s="42"/>
      <c r="S92" s="42"/>
      <c r="T92" s="70"/>
      <c r="AT92" s="24" t="s">
        <v>141</v>
      </c>
      <c r="AU92" s="24" t="s">
        <v>86</v>
      </c>
    </row>
    <row r="93" spans="2:65" s="11" customFormat="1" ht="13.5">
      <c r="B93" s="191"/>
      <c r="D93" s="186" t="s">
        <v>143</v>
      </c>
      <c r="E93" s="192" t="s">
        <v>5</v>
      </c>
      <c r="F93" s="193" t="s">
        <v>180</v>
      </c>
      <c r="H93" s="192" t="s">
        <v>5</v>
      </c>
      <c r="I93" s="194"/>
      <c r="L93" s="191"/>
      <c r="M93" s="195"/>
      <c r="N93" s="196"/>
      <c r="O93" s="196"/>
      <c r="P93" s="196"/>
      <c r="Q93" s="196"/>
      <c r="R93" s="196"/>
      <c r="S93" s="196"/>
      <c r="T93" s="197"/>
      <c r="AT93" s="192" t="s">
        <v>143</v>
      </c>
      <c r="AU93" s="192" t="s">
        <v>86</v>
      </c>
      <c r="AV93" s="11" t="s">
        <v>24</v>
      </c>
      <c r="AW93" s="11" t="s">
        <v>39</v>
      </c>
      <c r="AX93" s="11" t="s">
        <v>76</v>
      </c>
      <c r="AY93" s="192" t="s">
        <v>130</v>
      </c>
    </row>
    <row r="94" spans="2:65" s="11" customFormat="1" ht="13.5">
      <c r="B94" s="191"/>
      <c r="D94" s="186" t="s">
        <v>143</v>
      </c>
      <c r="E94" s="192" t="s">
        <v>5</v>
      </c>
      <c r="F94" s="193" t="s">
        <v>762</v>
      </c>
      <c r="H94" s="192" t="s">
        <v>5</v>
      </c>
      <c r="I94" s="194"/>
      <c r="L94" s="191"/>
      <c r="M94" s="195"/>
      <c r="N94" s="196"/>
      <c r="O94" s="196"/>
      <c r="P94" s="196"/>
      <c r="Q94" s="196"/>
      <c r="R94" s="196"/>
      <c r="S94" s="196"/>
      <c r="T94" s="197"/>
      <c r="AT94" s="192" t="s">
        <v>143</v>
      </c>
      <c r="AU94" s="192" t="s">
        <v>86</v>
      </c>
      <c r="AV94" s="11" t="s">
        <v>24</v>
      </c>
      <c r="AW94" s="11" t="s">
        <v>39</v>
      </c>
      <c r="AX94" s="11" t="s">
        <v>76</v>
      </c>
      <c r="AY94" s="192" t="s">
        <v>130</v>
      </c>
    </row>
    <row r="95" spans="2:65" s="12" customFormat="1" ht="13.5">
      <c r="B95" s="198"/>
      <c r="D95" s="186" t="s">
        <v>143</v>
      </c>
      <c r="E95" s="199" t="s">
        <v>5</v>
      </c>
      <c r="F95" s="200" t="s">
        <v>763</v>
      </c>
      <c r="H95" s="201">
        <v>22.1</v>
      </c>
      <c r="I95" s="202"/>
      <c r="L95" s="198"/>
      <c r="M95" s="203"/>
      <c r="N95" s="204"/>
      <c r="O95" s="204"/>
      <c r="P95" s="204"/>
      <c r="Q95" s="204"/>
      <c r="R95" s="204"/>
      <c r="S95" s="204"/>
      <c r="T95" s="205"/>
      <c r="AT95" s="199" t="s">
        <v>143</v>
      </c>
      <c r="AU95" s="199" t="s">
        <v>86</v>
      </c>
      <c r="AV95" s="12" t="s">
        <v>86</v>
      </c>
      <c r="AW95" s="12" t="s">
        <v>39</v>
      </c>
      <c r="AX95" s="12" t="s">
        <v>76</v>
      </c>
      <c r="AY95" s="199" t="s">
        <v>130</v>
      </c>
    </row>
    <row r="96" spans="2:65" s="12" customFormat="1" ht="13.5">
      <c r="B96" s="198"/>
      <c r="D96" s="186" t="s">
        <v>143</v>
      </c>
      <c r="E96" s="199" t="s">
        <v>5</v>
      </c>
      <c r="F96" s="200" t="s">
        <v>764</v>
      </c>
      <c r="H96" s="201">
        <v>-3.3839999999999999</v>
      </c>
      <c r="I96" s="202"/>
      <c r="L96" s="198"/>
      <c r="M96" s="203"/>
      <c r="N96" s="204"/>
      <c r="O96" s="204"/>
      <c r="P96" s="204"/>
      <c r="Q96" s="204"/>
      <c r="R96" s="204"/>
      <c r="S96" s="204"/>
      <c r="T96" s="205"/>
      <c r="AT96" s="199" t="s">
        <v>143</v>
      </c>
      <c r="AU96" s="199" t="s">
        <v>86</v>
      </c>
      <c r="AV96" s="12" t="s">
        <v>86</v>
      </c>
      <c r="AW96" s="12" t="s">
        <v>39</v>
      </c>
      <c r="AX96" s="12" t="s">
        <v>76</v>
      </c>
      <c r="AY96" s="199" t="s">
        <v>130</v>
      </c>
    </row>
    <row r="97" spans="2:65" s="12" customFormat="1" ht="13.5">
      <c r="B97" s="198"/>
      <c r="D97" s="186" t="s">
        <v>143</v>
      </c>
      <c r="E97" s="199" t="s">
        <v>5</v>
      </c>
      <c r="F97" s="200" t="s">
        <v>765</v>
      </c>
      <c r="H97" s="201">
        <v>-1.1599999999999999</v>
      </c>
      <c r="I97" s="202"/>
      <c r="L97" s="198"/>
      <c r="M97" s="203"/>
      <c r="N97" s="204"/>
      <c r="O97" s="204"/>
      <c r="P97" s="204"/>
      <c r="Q97" s="204"/>
      <c r="R97" s="204"/>
      <c r="S97" s="204"/>
      <c r="T97" s="205"/>
      <c r="AT97" s="199" t="s">
        <v>143</v>
      </c>
      <c r="AU97" s="199" t="s">
        <v>86</v>
      </c>
      <c r="AV97" s="12" t="s">
        <v>86</v>
      </c>
      <c r="AW97" s="12" t="s">
        <v>39</v>
      </c>
      <c r="AX97" s="12" t="s">
        <v>76</v>
      </c>
      <c r="AY97" s="199" t="s">
        <v>130</v>
      </c>
    </row>
    <row r="98" spans="2:65" s="13" customFormat="1" ht="13.5">
      <c r="B98" s="206"/>
      <c r="D98" s="186" t="s">
        <v>143</v>
      </c>
      <c r="E98" s="207" t="s">
        <v>5</v>
      </c>
      <c r="F98" s="208" t="s">
        <v>201</v>
      </c>
      <c r="H98" s="209">
        <v>17.556000000000001</v>
      </c>
      <c r="I98" s="210"/>
      <c r="L98" s="206"/>
      <c r="M98" s="211"/>
      <c r="N98" s="212"/>
      <c r="O98" s="212"/>
      <c r="P98" s="212"/>
      <c r="Q98" s="212"/>
      <c r="R98" s="212"/>
      <c r="S98" s="212"/>
      <c r="T98" s="213"/>
      <c r="AT98" s="207" t="s">
        <v>143</v>
      </c>
      <c r="AU98" s="207" t="s">
        <v>86</v>
      </c>
      <c r="AV98" s="13" t="s">
        <v>153</v>
      </c>
      <c r="AW98" s="13" t="s">
        <v>39</v>
      </c>
      <c r="AX98" s="13" t="s">
        <v>76</v>
      </c>
      <c r="AY98" s="207" t="s">
        <v>130</v>
      </c>
    </row>
    <row r="99" spans="2:65" s="12" customFormat="1" ht="13.5">
      <c r="B99" s="198"/>
      <c r="D99" s="186" t="s">
        <v>143</v>
      </c>
      <c r="E99" s="199" t="s">
        <v>5</v>
      </c>
      <c r="F99" s="200" t="s">
        <v>766</v>
      </c>
      <c r="H99" s="201">
        <v>-8.7780000000000005</v>
      </c>
      <c r="I99" s="202"/>
      <c r="L99" s="198"/>
      <c r="M99" s="203"/>
      <c r="N99" s="204"/>
      <c r="O99" s="204"/>
      <c r="P99" s="204"/>
      <c r="Q99" s="204"/>
      <c r="R99" s="204"/>
      <c r="S99" s="204"/>
      <c r="T99" s="205"/>
      <c r="AT99" s="199" t="s">
        <v>143</v>
      </c>
      <c r="AU99" s="199" t="s">
        <v>86</v>
      </c>
      <c r="AV99" s="12" t="s">
        <v>86</v>
      </c>
      <c r="AW99" s="12" t="s">
        <v>39</v>
      </c>
      <c r="AX99" s="12" t="s">
        <v>76</v>
      </c>
      <c r="AY99" s="199" t="s">
        <v>130</v>
      </c>
    </row>
    <row r="100" spans="2:65" s="14" customFormat="1" ht="13.5">
      <c r="B100" s="214"/>
      <c r="D100" s="186" t="s">
        <v>143</v>
      </c>
      <c r="E100" s="215" t="s">
        <v>5</v>
      </c>
      <c r="F100" s="216" t="s">
        <v>203</v>
      </c>
      <c r="H100" s="217">
        <v>8.7780000000000005</v>
      </c>
      <c r="I100" s="218"/>
      <c r="L100" s="214"/>
      <c r="M100" s="219"/>
      <c r="N100" s="220"/>
      <c r="O100" s="220"/>
      <c r="P100" s="220"/>
      <c r="Q100" s="220"/>
      <c r="R100" s="220"/>
      <c r="S100" s="220"/>
      <c r="T100" s="221"/>
      <c r="AT100" s="215" t="s">
        <v>143</v>
      </c>
      <c r="AU100" s="215" t="s">
        <v>86</v>
      </c>
      <c r="AV100" s="14" t="s">
        <v>137</v>
      </c>
      <c r="AW100" s="14" t="s">
        <v>39</v>
      </c>
      <c r="AX100" s="14" t="s">
        <v>24</v>
      </c>
      <c r="AY100" s="215" t="s">
        <v>130</v>
      </c>
    </row>
    <row r="101" spans="2:65" s="1" customFormat="1" ht="16.5" customHeight="1">
      <c r="B101" s="173"/>
      <c r="C101" s="174" t="s">
        <v>153</v>
      </c>
      <c r="D101" s="174" t="s">
        <v>132</v>
      </c>
      <c r="E101" s="175" t="s">
        <v>234</v>
      </c>
      <c r="F101" s="176" t="s">
        <v>235</v>
      </c>
      <c r="G101" s="177" t="s">
        <v>162</v>
      </c>
      <c r="H101" s="178">
        <v>8.7780000000000005</v>
      </c>
      <c r="I101" s="179"/>
      <c r="J101" s="180">
        <f>ROUND(I101*H101,2)</f>
        <v>0</v>
      </c>
      <c r="K101" s="176" t="s">
        <v>136</v>
      </c>
      <c r="L101" s="41"/>
      <c r="M101" s="181" t="s">
        <v>5</v>
      </c>
      <c r="N101" s="182" t="s">
        <v>47</v>
      </c>
      <c r="O101" s="42"/>
      <c r="P101" s="183">
        <f>O101*H101</f>
        <v>0</v>
      </c>
      <c r="Q101" s="183">
        <v>0</v>
      </c>
      <c r="R101" s="183">
        <f>Q101*H101</f>
        <v>0</v>
      </c>
      <c r="S101" s="183">
        <v>0</v>
      </c>
      <c r="T101" s="184">
        <f>S101*H101</f>
        <v>0</v>
      </c>
      <c r="AR101" s="24" t="s">
        <v>137</v>
      </c>
      <c r="AT101" s="24" t="s">
        <v>132</v>
      </c>
      <c r="AU101" s="24" t="s">
        <v>86</v>
      </c>
      <c r="AY101" s="24" t="s">
        <v>130</v>
      </c>
      <c r="BE101" s="185">
        <f>IF(N101="základní",J101,0)</f>
        <v>0</v>
      </c>
      <c r="BF101" s="185">
        <f>IF(N101="snížená",J101,0)</f>
        <v>0</v>
      </c>
      <c r="BG101" s="185">
        <f>IF(N101="zákl. přenesená",J101,0)</f>
        <v>0</v>
      </c>
      <c r="BH101" s="185">
        <f>IF(N101="sníž. přenesená",J101,0)</f>
        <v>0</v>
      </c>
      <c r="BI101" s="185">
        <f>IF(N101="nulová",J101,0)</f>
        <v>0</v>
      </c>
      <c r="BJ101" s="24" t="s">
        <v>24</v>
      </c>
      <c r="BK101" s="185">
        <f>ROUND(I101*H101,2)</f>
        <v>0</v>
      </c>
      <c r="BL101" s="24" t="s">
        <v>137</v>
      </c>
      <c r="BM101" s="24" t="s">
        <v>236</v>
      </c>
    </row>
    <row r="102" spans="2:65" s="1" customFormat="1" ht="27">
      <c r="B102" s="41"/>
      <c r="D102" s="186" t="s">
        <v>139</v>
      </c>
      <c r="F102" s="187" t="s">
        <v>237</v>
      </c>
      <c r="I102" s="188"/>
      <c r="L102" s="41"/>
      <c r="M102" s="189"/>
      <c r="N102" s="42"/>
      <c r="O102" s="42"/>
      <c r="P102" s="42"/>
      <c r="Q102" s="42"/>
      <c r="R102" s="42"/>
      <c r="S102" s="42"/>
      <c r="T102" s="70"/>
      <c r="AT102" s="24" t="s">
        <v>139</v>
      </c>
      <c r="AU102" s="24" t="s">
        <v>86</v>
      </c>
    </row>
    <row r="103" spans="2:65" s="1" customFormat="1" ht="202.5">
      <c r="B103" s="41"/>
      <c r="D103" s="186" t="s">
        <v>141</v>
      </c>
      <c r="F103" s="190" t="s">
        <v>216</v>
      </c>
      <c r="I103" s="188"/>
      <c r="L103" s="41"/>
      <c r="M103" s="189"/>
      <c r="N103" s="42"/>
      <c r="O103" s="42"/>
      <c r="P103" s="42"/>
      <c r="Q103" s="42"/>
      <c r="R103" s="42"/>
      <c r="S103" s="42"/>
      <c r="T103" s="70"/>
      <c r="AT103" s="24" t="s">
        <v>141</v>
      </c>
      <c r="AU103" s="24" t="s">
        <v>86</v>
      </c>
    </row>
    <row r="104" spans="2:65" s="11" customFormat="1" ht="13.5">
      <c r="B104" s="191"/>
      <c r="D104" s="186" t="s">
        <v>143</v>
      </c>
      <c r="E104" s="192" t="s">
        <v>5</v>
      </c>
      <c r="F104" s="193" t="s">
        <v>209</v>
      </c>
      <c r="H104" s="192" t="s">
        <v>5</v>
      </c>
      <c r="I104" s="194"/>
      <c r="L104" s="191"/>
      <c r="M104" s="195"/>
      <c r="N104" s="196"/>
      <c r="O104" s="196"/>
      <c r="P104" s="196"/>
      <c r="Q104" s="196"/>
      <c r="R104" s="196"/>
      <c r="S104" s="196"/>
      <c r="T104" s="197"/>
      <c r="AT104" s="192" t="s">
        <v>143</v>
      </c>
      <c r="AU104" s="192" t="s">
        <v>86</v>
      </c>
      <c r="AV104" s="11" t="s">
        <v>24</v>
      </c>
      <c r="AW104" s="11" t="s">
        <v>39</v>
      </c>
      <c r="AX104" s="11" t="s">
        <v>76</v>
      </c>
      <c r="AY104" s="192" t="s">
        <v>130</v>
      </c>
    </row>
    <row r="105" spans="2:65" s="12" customFormat="1" ht="13.5">
      <c r="B105" s="198"/>
      <c r="D105" s="186" t="s">
        <v>143</v>
      </c>
      <c r="E105" s="199" t="s">
        <v>5</v>
      </c>
      <c r="F105" s="200" t="s">
        <v>767</v>
      </c>
      <c r="H105" s="201">
        <v>8.7780000000000005</v>
      </c>
      <c r="I105" s="202"/>
      <c r="L105" s="198"/>
      <c r="M105" s="203"/>
      <c r="N105" s="204"/>
      <c r="O105" s="204"/>
      <c r="P105" s="204"/>
      <c r="Q105" s="204"/>
      <c r="R105" s="204"/>
      <c r="S105" s="204"/>
      <c r="T105" s="205"/>
      <c r="AT105" s="199" t="s">
        <v>143</v>
      </c>
      <c r="AU105" s="199" t="s">
        <v>86</v>
      </c>
      <c r="AV105" s="12" t="s">
        <v>86</v>
      </c>
      <c r="AW105" s="12" t="s">
        <v>39</v>
      </c>
      <c r="AX105" s="12" t="s">
        <v>24</v>
      </c>
      <c r="AY105" s="199" t="s">
        <v>130</v>
      </c>
    </row>
    <row r="106" spans="2:65" s="1" customFormat="1" ht="16.5" customHeight="1">
      <c r="B106" s="173"/>
      <c r="C106" s="174" t="s">
        <v>137</v>
      </c>
      <c r="D106" s="174" t="s">
        <v>132</v>
      </c>
      <c r="E106" s="175" t="s">
        <v>239</v>
      </c>
      <c r="F106" s="176" t="s">
        <v>240</v>
      </c>
      <c r="G106" s="177" t="s">
        <v>241</v>
      </c>
      <c r="H106" s="178">
        <v>44.2</v>
      </c>
      <c r="I106" s="179"/>
      <c r="J106" s="180">
        <f>ROUND(I106*H106,2)</f>
        <v>0</v>
      </c>
      <c r="K106" s="176" t="s">
        <v>136</v>
      </c>
      <c r="L106" s="41"/>
      <c r="M106" s="181" t="s">
        <v>5</v>
      </c>
      <c r="N106" s="182" t="s">
        <v>47</v>
      </c>
      <c r="O106" s="42"/>
      <c r="P106" s="183">
        <f>O106*H106</f>
        <v>0</v>
      </c>
      <c r="Q106" s="183">
        <v>8.4000000000000003E-4</v>
      </c>
      <c r="R106" s="183">
        <f>Q106*H106</f>
        <v>3.7128000000000001E-2</v>
      </c>
      <c r="S106" s="183">
        <v>0</v>
      </c>
      <c r="T106" s="184">
        <f>S106*H106</f>
        <v>0</v>
      </c>
      <c r="AR106" s="24" t="s">
        <v>137</v>
      </c>
      <c r="AT106" s="24" t="s">
        <v>132</v>
      </c>
      <c r="AU106" s="24" t="s">
        <v>86</v>
      </c>
      <c r="AY106" s="24" t="s">
        <v>130</v>
      </c>
      <c r="BE106" s="185">
        <f>IF(N106="základní",J106,0)</f>
        <v>0</v>
      </c>
      <c r="BF106" s="185">
        <f>IF(N106="snížená",J106,0)</f>
        <v>0</v>
      </c>
      <c r="BG106" s="185">
        <f>IF(N106="zákl. přenesená",J106,0)</f>
        <v>0</v>
      </c>
      <c r="BH106" s="185">
        <f>IF(N106="sníž. přenesená",J106,0)</f>
        <v>0</v>
      </c>
      <c r="BI106" s="185">
        <f>IF(N106="nulová",J106,0)</f>
        <v>0</v>
      </c>
      <c r="BJ106" s="24" t="s">
        <v>24</v>
      </c>
      <c r="BK106" s="185">
        <f>ROUND(I106*H106,2)</f>
        <v>0</v>
      </c>
      <c r="BL106" s="24" t="s">
        <v>137</v>
      </c>
      <c r="BM106" s="24" t="s">
        <v>242</v>
      </c>
    </row>
    <row r="107" spans="2:65" s="1" customFormat="1" ht="27">
      <c r="B107" s="41"/>
      <c r="D107" s="186" t="s">
        <v>139</v>
      </c>
      <c r="F107" s="187" t="s">
        <v>243</v>
      </c>
      <c r="I107" s="188"/>
      <c r="L107" s="41"/>
      <c r="M107" s="189"/>
      <c r="N107" s="42"/>
      <c r="O107" s="42"/>
      <c r="P107" s="42"/>
      <c r="Q107" s="42"/>
      <c r="R107" s="42"/>
      <c r="S107" s="42"/>
      <c r="T107" s="70"/>
      <c r="AT107" s="24" t="s">
        <v>139</v>
      </c>
      <c r="AU107" s="24" t="s">
        <v>86</v>
      </c>
    </row>
    <row r="108" spans="2:65" s="1" customFormat="1" ht="148.5">
      <c r="B108" s="41"/>
      <c r="D108" s="186" t="s">
        <v>141</v>
      </c>
      <c r="F108" s="190" t="s">
        <v>244</v>
      </c>
      <c r="I108" s="188"/>
      <c r="L108" s="41"/>
      <c r="M108" s="189"/>
      <c r="N108" s="42"/>
      <c r="O108" s="42"/>
      <c r="P108" s="42"/>
      <c r="Q108" s="42"/>
      <c r="R108" s="42"/>
      <c r="S108" s="42"/>
      <c r="T108" s="70"/>
      <c r="AT108" s="24" t="s">
        <v>141</v>
      </c>
      <c r="AU108" s="24" t="s">
        <v>86</v>
      </c>
    </row>
    <row r="109" spans="2:65" s="11" customFormat="1" ht="13.5">
      <c r="B109" s="191"/>
      <c r="D109" s="186" t="s">
        <v>143</v>
      </c>
      <c r="E109" s="192" t="s">
        <v>5</v>
      </c>
      <c r="F109" s="193" t="s">
        <v>762</v>
      </c>
      <c r="H109" s="192" t="s">
        <v>5</v>
      </c>
      <c r="I109" s="194"/>
      <c r="L109" s="191"/>
      <c r="M109" s="195"/>
      <c r="N109" s="196"/>
      <c r="O109" s="196"/>
      <c r="P109" s="196"/>
      <c r="Q109" s="196"/>
      <c r="R109" s="196"/>
      <c r="S109" s="196"/>
      <c r="T109" s="197"/>
      <c r="AT109" s="192" t="s">
        <v>143</v>
      </c>
      <c r="AU109" s="192" t="s">
        <v>86</v>
      </c>
      <c r="AV109" s="11" t="s">
        <v>24</v>
      </c>
      <c r="AW109" s="11" t="s">
        <v>39</v>
      </c>
      <c r="AX109" s="11" t="s">
        <v>76</v>
      </c>
      <c r="AY109" s="192" t="s">
        <v>130</v>
      </c>
    </row>
    <row r="110" spans="2:65" s="12" customFormat="1" ht="13.5">
      <c r="B110" s="198"/>
      <c r="D110" s="186" t="s">
        <v>143</v>
      </c>
      <c r="E110" s="199" t="s">
        <v>5</v>
      </c>
      <c r="F110" s="200" t="s">
        <v>768</v>
      </c>
      <c r="H110" s="201">
        <v>44.2</v>
      </c>
      <c r="I110" s="202"/>
      <c r="L110" s="198"/>
      <c r="M110" s="203"/>
      <c r="N110" s="204"/>
      <c r="O110" s="204"/>
      <c r="P110" s="204"/>
      <c r="Q110" s="204"/>
      <c r="R110" s="204"/>
      <c r="S110" s="204"/>
      <c r="T110" s="205"/>
      <c r="AT110" s="199" t="s">
        <v>143</v>
      </c>
      <c r="AU110" s="199" t="s">
        <v>86</v>
      </c>
      <c r="AV110" s="12" t="s">
        <v>86</v>
      </c>
      <c r="AW110" s="12" t="s">
        <v>39</v>
      </c>
      <c r="AX110" s="12" t="s">
        <v>24</v>
      </c>
      <c r="AY110" s="199" t="s">
        <v>130</v>
      </c>
    </row>
    <row r="111" spans="2:65" s="1" customFormat="1" ht="16.5" customHeight="1">
      <c r="B111" s="173"/>
      <c r="C111" s="174" t="s">
        <v>167</v>
      </c>
      <c r="D111" s="174" t="s">
        <v>132</v>
      </c>
      <c r="E111" s="175" t="s">
        <v>249</v>
      </c>
      <c r="F111" s="176" t="s">
        <v>250</v>
      </c>
      <c r="G111" s="177" t="s">
        <v>241</v>
      </c>
      <c r="H111" s="178">
        <v>44.2</v>
      </c>
      <c r="I111" s="179"/>
      <c r="J111" s="180">
        <f>ROUND(I111*H111,2)</f>
        <v>0</v>
      </c>
      <c r="K111" s="176" t="s">
        <v>136</v>
      </c>
      <c r="L111" s="41"/>
      <c r="M111" s="181" t="s">
        <v>5</v>
      </c>
      <c r="N111" s="182" t="s">
        <v>47</v>
      </c>
      <c r="O111" s="42"/>
      <c r="P111" s="183">
        <f>O111*H111</f>
        <v>0</v>
      </c>
      <c r="Q111" s="183">
        <v>0</v>
      </c>
      <c r="R111" s="183">
        <f>Q111*H111</f>
        <v>0</v>
      </c>
      <c r="S111" s="183">
        <v>0</v>
      </c>
      <c r="T111" s="184">
        <f>S111*H111</f>
        <v>0</v>
      </c>
      <c r="AR111" s="24" t="s">
        <v>137</v>
      </c>
      <c r="AT111" s="24" t="s">
        <v>132</v>
      </c>
      <c r="AU111" s="24" t="s">
        <v>86</v>
      </c>
      <c r="AY111" s="24" t="s">
        <v>130</v>
      </c>
      <c r="BE111" s="185">
        <f>IF(N111="základní",J111,0)</f>
        <v>0</v>
      </c>
      <c r="BF111" s="185">
        <f>IF(N111="snížená",J111,0)</f>
        <v>0</v>
      </c>
      <c r="BG111" s="185">
        <f>IF(N111="zákl. přenesená",J111,0)</f>
        <v>0</v>
      </c>
      <c r="BH111" s="185">
        <f>IF(N111="sníž. přenesená",J111,0)</f>
        <v>0</v>
      </c>
      <c r="BI111" s="185">
        <f>IF(N111="nulová",J111,0)</f>
        <v>0</v>
      </c>
      <c r="BJ111" s="24" t="s">
        <v>24</v>
      </c>
      <c r="BK111" s="185">
        <f>ROUND(I111*H111,2)</f>
        <v>0</v>
      </c>
      <c r="BL111" s="24" t="s">
        <v>137</v>
      </c>
      <c r="BM111" s="24" t="s">
        <v>251</v>
      </c>
    </row>
    <row r="112" spans="2:65" s="1" customFormat="1" ht="27">
      <c r="B112" s="41"/>
      <c r="D112" s="186" t="s">
        <v>139</v>
      </c>
      <c r="F112" s="187" t="s">
        <v>252</v>
      </c>
      <c r="I112" s="188"/>
      <c r="L112" s="41"/>
      <c r="M112" s="189"/>
      <c r="N112" s="42"/>
      <c r="O112" s="42"/>
      <c r="P112" s="42"/>
      <c r="Q112" s="42"/>
      <c r="R112" s="42"/>
      <c r="S112" s="42"/>
      <c r="T112" s="70"/>
      <c r="AT112" s="24" t="s">
        <v>139</v>
      </c>
      <c r="AU112" s="24" t="s">
        <v>86</v>
      </c>
    </row>
    <row r="113" spans="2:65" s="1" customFormat="1" ht="16.5" customHeight="1">
      <c r="B113" s="173"/>
      <c r="C113" s="174" t="s">
        <v>174</v>
      </c>
      <c r="D113" s="174" t="s">
        <v>132</v>
      </c>
      <c r="E113" s="175" t="s">
        <v>283</v>
      </c>
      <c r="F113" s="176" t="s">
        <v>284</v>
      </c>
      <c r="G113" s="177" t="s">
        <v>162</v>
      </c>
      <c r="H113" s="178">
        <v>17.556000000000001</v>
      </c>
      <c r="I113" s="179"/>
      <c r="J113" s="180">
        <f>ROUND(I113*H113,2)</f>
        <v>0</v>
      </c>
      <c r="K113" s="176" t="s">
        <v>136</v>
      </c>
      <c r="L113" s="41"/>
      <c r="M113" s="181" t="s">
        <v>5</v>
      </c>
      <c r="N113" s="182" t="s">
        <v>47</v>
      </c>
      <c r="O113" s="42"/>
      <c r="P113" s="183">
        <f>O113*H113</f>
        <v>0</v>
      </c>
      <c r="Q113" s="183">
        <v>0</v>
      </c>
      <c r="R113" s="183">
        <f>Q113*H113</f>
        <v>0</v>
      </c>
      <c r="S113" s="183">
        <v>0</v>
      </c>
      <c r="T113" s="184">
        <f>S113*H113</f>
        <v>0</v>
      </c>
      <c r="AR113" s="24" t="s">
        <v>137</v>
      </c>
      <c r="AT113" s="24" t="s">
        <v>132</v>
      </c>
      <c r="AU113" s="24" t="s">
        <v>86</v>
      </c>
      <c r="AY113" s="24" t="s">
        <v>130</v>
      </c>
      <c r="BE113" s="185">
        <f>IF(N113="základní",J113,0)</f>
        <v>0</v>
      </c>
      <c r="BF113" s="185">
        <f>IF(N113="snížená",J113,0)</f>
        <v>0</v>
      </c>
      <c r="BG113" s="185">
        <f>IF(N113="zákl. přenesená",J113,0)</f>
        <v>0</v>
      </c>
      <c r="BH113" s="185">
        <f>IF(N113="sníž. přenesená",J113,0)</f>
        <v>0</v>
      </c>
      <c r="BI113" s="185">
        <f>IF(N113="nulová",J113,0)</f>
        <v>0</v>
      </c>
      <c r="BJ113" s="24" t="s">
        <v>24</v>
      </c>
      <c r="BK113" s="185">
        <f>ROUND(I113*H113,2)</f>
        <v>0</v>
      </c>
      <c r="BL113" s="24" t="s">
        <v>137</v>
      </c>
      <c r="BM113" s="24" t="s">
        <v>285</v>
      </c>
    </row>
    <row r="114" spans="2:65" s="1" customFormat="1" ht="40.5">
      <c r="B114" s="41"/>
      <c r="D114" s="186" t="s">
        <v>139</v>
      </c>
      <c r="F114" s="187" t="s">
        <v>286</v>
      </c>
      <c r="I114" s="188"/>
      <c r="L114" s="41"/>
      <c r="M114" s="189"/>
      <c r="N114" s="42"/>
      <c r="O114" s="42"/>
      <c r="P114" s="42"/>
      <c r="Q114" s="42"/>
      <c r="R114" s="42"/>
      <c r="S114" s="42"/>
      <c r="T114" s="70"/>
      <c r="AT114" s="24" t="s">
        <v>139</v>
      </c>
      <c r="AU114" s="24" t="s">
        <v>86</v>
      </c>
    </row>
    <row r="115" spans="2:65" s="1" customFormat="1" ht="94.5">
      <c r="B115" s="41"/>
      <c r="D115" s="186" t="s">
        <v>141</v>
      </c>
      <c r="F115" s="190" t="s">
        <v>287</v>
      </c>
      <c r="I115" s="188"/>
      <c r="L115" s="41"/>
      <c r="M115" s="189"/>
      <c r="N115" s="42"/>
      <c r="O115" s="42"/>
      <c r="P115" s="42"/>
      <c r="Q115" s="42"/>
      <c r="R115" s="42"/>
      <c r="S115" s="42"/>
      <c r="T115" s="70"/>
      <c r="AT115" s="24" t="s">
        <v>141</v>
      </c>
      <c r="AU115" s="24" t="s">
        <v>86</v>
      </c>
    </row>
    <row r="116" spans="2:65" s="12" customFormat="1" ht="13.5">
      <c r="B116" s="198"/>
      <c r="D116" s="186" t="s">
        <v>143</v>
      </c>
      <c r="E116" s="199" t="s">
        <v>5</v>
      </c>
      <c r="F116" s="200" t="s">
        <v>769</v>
      </c>
      <c r="H116" s="201">
        <v>17.556000000000001</v>
      </c>
      <c r="I116" s="202"/>
      <c r="L116" s="198"/>
      <c r="M116" s="203"/>
      <c r="N116" s="204"/>
      <c r="O116" s="204"/>
      <c r="P116" s="204"/>
      <c r="Q116" s="204"/>
      <c r="R116" s="204"/>
      <c r="S116" s="204"/>
      <c r="T116" s="205"/>
      <c r="AT116" s="199" t="s">
        <v>143</v>
      </c>
      <c r="AU116" s="199" t="s">
        <v>86</v>
      </c>
      <c r="AV116" s="12" t="s">
        <v>86</v>
      </c>
      <c r="AW116" s="12" t="s">
        <v>39</v>
      </c>
      <c r="AX116" s="12" t="s">
        <v>24</v>
      </c>
      <c r="AY116" s="199" t="s">
        <v>130</v>
      </c>
    </row>
    <row r="117" spans="2:65" s="1" customFormat="1" ht="16.5" customHeight="1">
      <c r="B117" s="173"/>
      <c r="C117" s="174" t="s">
        <v>204</v>
      </c>
      <c r="D117" s="174" t="s">
        <v>132</v>
      </c>
      <c r="E117" s="175" t="s">
        <v>291</v>
      </c>
      <c r="F117" s="176" t="s">
        <v>292</v>
      </c>
      <c r="G117" s="177" t="s">
        <v>162</v>
      </c>
      <c r="H117" s="178">
        <v>11.911</v>
      </c>
      <c r="I117" s="179"/>
      <c r="J117" s="180">
        <f>ROUND(I117*H117,2)</f>
        <v>0</v>
      </c>
      <c r="K117" s="176" t="s">
        <v>136</v>
      </c>
      <c r="L117" s="41"/>
      <c r="M117" s="181" t="s">
        <v>5</v>
      </c>
      <c r="N117" s="182" t="s">
        <v>47</v>
      </c>
      <c r="O117" s="42"/>
      <c r="P117" s="183">
        <f>O117*H117</f>
        <v>0</v>
      </c>
      <c r="Q117" s="183">
        <v>0</v>
      </c>
      <c r="R117" s="183">
        <f>Q117*H117</f>
        <v>0</v>
      </c>
      <c r="S117" s="183">
        <v>0</v>
      </c>
      <c r="T117" s="184">
        <f>S117*H117</f>
        <v>0</v>
      </c>
      <c r="AR117" s="24" t="s">
        <v>137</v>
      </c>
      <c r="AT117" s="24" t="s">
        <v>132</v>
      </c>
      <c r="AU117" s="24" t="s">
        <v>86</v>
      </c>
      <c r="AY117" s="24" t="s">
        <v>130</v>
      </c>
      <c r="BE117" s="185">
        <f>IF(N117="základní",J117,0)</f>
        <v>0</v>
      </c>
      <c r="BF117" s="185">
        <f>IF(N117="snížená",J117,0)</f>
        <v>0</v>
      </c>
      <c r="BG117" s="185">
        <f>IF(N117="zákl. přenesená",J117,0)</f>
        <v>0</v>
      </c>
      <c r="BH117" s="185">
        <f>IF(N117="sníž. přenesená",J117,0)</f>
        <v>0</v>
      </c>
      <c r="BI117" s="185">
        <f>IF(N117="nulová",J117,0)</f>
        <v>0</v>
      </c>
      <c r="BJ117" s="24" t="s">
        <v>24</v>
      </c>
      <c r="BK117" s="185">
        <f>ROUND(I117*H117,2)</f>
        <v>0</v>
      </c>
      <c r="BL117" s="24" t="s">
        <v>137</v>
      </c>
      <c r="BM117" s="24" t="s">
        <v>293</v>
      </c>
    </row>
    <row r="118" spans="2:65" s="1" customFormat="1" ht="40.5">
      <c r="B118" s="41"/>
      <c r="D118" s="186" t="s">
        <v>139</v>
      </c>
      <c r="F118" s="187" t="s">
        <v>294</v>
      </c>
      <c r="I118" s="188"/>
      <c r="L118" s="41"/>
      <c r="M118" s="189"/>
      <c r="N118" s="42"/>
      <c r="O118" s="42"/>
      <c r="P118" s="42"/>
      <c r="Q118" s="42"/>
      <c r="R118" s="42"/>
      <c r="S118" s="42"/>
      <c r="T118" s="70"/>
      <c r="AT118" s="24" t="s">
        <v>139</v>
      </c>
      <c r="AU118" s="24" t="s">
        <v>86</v>
      </c>
    </row>
    <row r="119" spans="2:65" s="1" customFormat="1" ht="189">
      <c r="B119" s="41"/>
      <c r="D119" s="186" t="s">
        <v>141</v>
      </c>
      <c r="F119" s="190" t="s">
        <v>295</v>
      </c>
      <c r="I119" s="188"/>
      <c r="L119" s="41"/>
      <c r="M119" s="189"/>
      <c r="N119" s="42"/>
      <c r="O119" s="42"/>
      <c r="P119" s="42"/>
      <c r="Q119" s="42"/>
      <c r="R119" s="42"/>
      <c r="S119" s="42"/>
      <c r="T119" s="70"/>
      <c r="AT119" s="24" t="s">
        <v>141</v>
      </c>
      <c r="AU119" s="24" t="s">
        <v>86</v>
      </c>
    </row>
    <row r="120" spans="2:65" s="11" customFormat="1" ht="13.5">
      <c r="B120" s="191"/>
      <c r="D120" s="186" t="s">
        <v>143</v>
      </c>
      <c r="E120" s="192" t="s">
        <v>5</v>
      </c>
      <c r="F120" s="193" t="s">
        <v>296</v>
      </c>
      <c r="H120" s="192" t="s">
        <v>5</v>
      </c>
      <c r="I120" s="194"/>
      <c r="L120" s="191"/>
      <c r="M120" s="195"/>
      <c r="N120" s="196"/>
      <c r="O120" s="196"/>
      <c r="P120" s="196"/>
      <c r="Q120" s="196"/>
      <c r="R120" s="196"/>
      <c r="S120" s="196"/>
      <c r="T120" s="197"/>
      <c r="AT120" s="192" t="s">
        <v>143</v>
      </c>
      <c r="AU120" s="192" t="s">
        <v>86</v>
      </c>
      <c r="AV120" s="11" t="s">
        <v>24</v>
      </c>
      <c r="AW120" s="11" t="s">
        <v>39</v>
      </c>
      <c r="AX120" s="11" t="s">
        <v>76</v>
      </c>
      <c r="AY120" s="192" t="s">
        <v>130</v>
      </c>
    </row>
    <row r="121" spans="2:65" s="12" customFormat="1" ht="13.5">
      <c r="B121" s="198"/>
      <c r="D121" s="186" t="s">
        <v>143</v>
      </c>
      <c r="E121" s="199" t="s">
        <v>5</v>
      </c>
      <c r="F121" s="200" t="s">
        <v>770</v>
      </c>
      <c r="H121" s="201">
        <v>4.3159999999999998</v>
      </c>
      <c r="I121" s="202"/>
      <c r="L121" s="198"/>
      <c r="M121" s="203"/>
      <c r="N121" s="204"/>
      <c r="O121" s="204"/>
      <c r="P121" s="204"/>
      <c r="Q121" s="204"/>
      <c r="R121" s="204"/>
      <c r="S121" s="204"/>
      <c r="T121" s="205"/>
      <c r="AT121" s="199" t="s">
        <v>143</v>
      </c>
      <c r="AU121" s="199" t="s">
        <v>86</v>
      </c>
      <c r="AV121" s="12" t="s">
        <v>86</v>
      </c>
      <c r="AW121" s="12" t="s">
        <v>39</v>
      </c>
      <c r="AX121" s="12" t="s">
        <v>76</v>
      </c>
      <c r="AY121" s="199" t="s">
        <v>130</v>
      </c>
    </row>
    <row r="122" spans="2:65" s="12" customFormat="1" ht="13.5">
      <c r="B122" s="198"/>
      <c r="D122" s="186" t="s">
        <v>143</v>
      </c>
      <c r="E122" s="199" t="s">
        <v>5</v>
      </c>
      <c r="F122" s="200" t="s">
        <v>771</v>
      </c>
      <c r="H122" s="201">
        <v>1.95</v>
      </c>
      <c r="I122" s="202"/>
      <c r="L122" s="198"/>
      <c r="M122" s="203"/>
      <c r="N122" s="204"/>
      <c r="O122" s="204"/>
      <c r="P122" s="204"/>
      <c r="Q122" s="204"/>
      <c r="R122" s="204"/>
      <c r="S122" s="204"/>
      <c r="T122" s="205"/>
      <c r="AT122" s="199" t="s">
        <v>143</v>
      </c>
      <c r="AU122" s="199" t="s">
        <v>86</v>
      </c>
      <c r="AV122" s="12" t="s">
        <v>86</v>
      </c>
      <c r="AW122" s="12" t="s">
        <v>39</v>
      </c>
      <c r="AX122" s="12" t="s">
        <v>76</v>
      </c>
      <c r="AY122" s="199" t="s">
        <v>130</v>
      </c>
    </row>
    <row r="123" spans="2:65" s="12" customFormat="1" ht="13.5">
      <c r="B123" s="198"/>
      <c r="D123" s="186" t="s">
        <v>143</v>
      </c>
      <c r="E123" s="199" t="s">
        <v>5</v>
      </c>
      <c r="F123" s="200" t="s">
        <v>772</v>
      </c>
      <c r="H123" s="201">
        <v>5.6449999999999996</v>
      </c>
      <c r="I123" s="202"/>
      <c r="L123" s="198"/>
      <c r="M123" s="203"/>
      <c r="N123" s="204"/>
      <c r="O123" s="204"/>
      <c r="P123" s="204"/>
      <c r="Q123" s="204"/>
      <c r="R123" s="204"/>
      <c r="S123" s="204"/>
      <c r="T123" s="205"/>
      <c r="AT123" s="199" t="s">
        <v>143</v>
      </c>
      <c r="AU123" s="199" t="s">
        <v>86</v>
      </c>
      <c r="AV123" s="12" t="s">
        <v>86</v>
      </c>
      <c r="AW123" s="12" t="s">
        <v>39</v>
      </c>
      <c r="AX123" s="12" t="s">
        <v>76</v>
      </c>
      <c r="AY123" s="199" t="s">
        <v>130</v>
      </c>
    </row>
    <row r="124" spans="2:65" s="14" customFormat="1" ht="13.5">
      <c r="B124" s="214"/>
      <c r="D124" s="186" t="s">
        <v>143</v>
      </c>
      <c r="E124" s="215" t="s">
        <v>5</v>
      </c>
      <c r="F124" s="216" t="s">
        <v>203</v>
      </c>
      <c r="H124" s="217">
        <v>11.911</v>
      </c>
      <c r="I124" s="218"/>
      <c r="L124" s="214"/>
      <c r="M124" s="219"/>
      <c r="N124" s="220"/>
      <c r="O124" s="220"/>
      <c r="P124" s="220"/>
      <c r="Q124" s="220"/>
      <c r="R124" s="220"/>
      <c r="S124" s="220"/>
      <c r="T124" s="221"/>
      <c r="AT124" s="215" t="s">
        <v>143</v>
      </c>
      <c r="AU124" s="215" t="s">
        <v>86</v>
      </c>
      <c r="AV124" s="14" t="s">
        <v>137</v>
      </c>
      <c r="AW124" s="14" t="s">
        <v>39</v>
      </c>
      <c r="AX124" s="14" t="s">
        <v>24</v>
      </c>
      <c r="AY124" s="215" t="s">
        <v>130</v>
      </c>
    </row>
    <row r="125" spans="2:65" s="1" customFormat="1" ht="16.5" customHeight="1">
      <c r="B125" s="173"/>
      <c r="C125" s="174" t="s">
        <v>211</v>
      </c>
      <c r="D125" s="174" t="s">
        <v>132</v>
      </c>
      <c r="E125" s="175" t="s">
        <v>301</v>
      </c>
      <c r="F125" s="176" t="s">
        <v>302</v>
      </c>
      <c r="G125" s="177" t="s">
        <v>162</v>
      </c>
      <c r="H125" s="178">
        <v>11.911</v>
      </c>
      <c r="I125" s="179"/>
      <c r="J125" s="180">
        <f>ROUND(I125*H125,2)</f>
        <v>0</v>
      </c>
      <c r="K125" s="176" t="s">
        <v>136</v>
      </c>
      <c r="L125" s="41"/>
      <c r="M125" s="181" t="s">
        <v>5</v>
      </c>
      <c r="N125" s="182" t="s">
        <v>47</v>
      </c>
      <c r="O125" s="42"/>
      <c r="P125" s="183">
        <f>O125*H125</f>
        <v>0</v>
      </c>
      <c r="Q125" s="183">
        <v>0</v>
      </c>
      <c r="R125" s="183">
        <f>Q125*H125</f>
        <v>0</v>
      </c>
      <c r="S125" s="183">
        <v>0</v>
      </c>
      <c r="T125" s="184">
        <f>S125*H125</f>
        <v>0</v>
      </c>
      <c r="AR125" s="24" t="s">
        <v>137</v>
      </c>
      <c r="AT125" s="24" t="s">
        <v>132</v>
      </c>
      <c r="AU125" s="24" t="s">
        <v>86</v>
      </c>
      <c r="AY125" s="24" t="s">
        <v>130</v>
      </c>
      <c r="BE125" s="185">
        <f>IF(N125="základní",J125,0)</f>
        <v>0</v>
      </c>
      <c r="BF125" s="185">
        <f>IF(N125="snížená",J125,0)</f>
        <v>0</v>
      </c>
      <c r="BG125" s="185">
        <f>IF(N125="zákl. přenesená",J125,0)</f>
        <v>0</v>
      </c>
      <c r="BH125" s="185">
        <f>IF(N125="sníž. přenesená",J125,0)</f>
        <v>0</v>
      </c>
      <c r="BI125" s="185">
        <f>IF(N125="nulová",J125,0)</f>
        <v>0</v>
      </c>
      <c r="BJ125" s="24" t="s">
        <v>24</v>
      </c>
      <c r="BK125" s="185">
        <f>ROUND(I125*H125,2)</f>
        <v>0</v>
      </c>
      <c r="BL125" s="24" t="s">
        <v>137</v>
      </c>
      <c r="BM125" s="24" t="s">
        <v>303</v>
      </c>
    </row>
    <row r="126" spans="2:65" s="1" customFormat="1" ht="27">
      <c r="B126" s="41"/>
      <c r="D126" s="186" t="s">
        <v>139</v>
      </c>
      <c r="F126" s="187" t="s">
        <v>304</v>
      </c>
      <c r="I126" s="188"/>
      <c r="L126" s="41"/>
      <c r="M126" s="189"/>
      <c r="N126" s="42"/>
      <c r="O126" s="42"/>
      <c r="P126" s="42"/>
      <c r="Q126" s="42"/>
      <c r="R126" s="42"/>
      <c r="S126" s="42"/>
      <c r="T126" s="70"/>
      <c r="AT126" s="24" t="s">
        <v>139</v>
      </c>
      <c r="AU126" s="24" t="s">
        <v>86</v>
      </c>
    </row>
    <row r="127" spans="2:65" s="1" customFormat="1" ht="148.5">
      <c r="B127" s="41"/>
      <c r="D127" s="186" t="s">
        <v>141</v>
      </c>
      <c r="F127" s="190" t="s">
        <v>305</v>
      </c>
      <c r="I127" s="188"/>
      <c r="L127" s="41"/>
      <c r="M127" s="189"/>
      <c r="N127" s="42"/>
      <c r="O127" s="42"/>
      <c r="P127" s="42"/>
      <c r="Q127" s="42"/>
      <c r="R127" s="42"/>
      <c r="S127" s="42"/>
      <c r="T127" s="70"/>
      <c r="AT127" s="24" t="s">
        <v>141</v>
      </c>
      <c r="AU127" s="24" t="s">
        <v>86</v>
      </c>
    </row>
    <row r="128" spans="2:65" s="11" customFormat="1" ht="13.5">
      <c r="B128" s="191"/>
      <c r="D128" s="186" t="s">
        <v>143</v>
      </c>
      <c r="E128" s="192" t="s">
        <v>5</v>
      </c>
      <c r="F128" s="193" t="s">
        <v>296</v>
      </c>
      <c r="H128" s="192" t="s">
        <v>5</v>
      </c>
      <c r="I128" s="194"/>
      <c r="L128" s="191"/>
      <c r="M128" s="195"/>
      <c r="N128" s="196"/>
      <c r="O128" s="196"/>
      <c r="P128" s="196"/>
      <c r="Q128" s="196"/>
      <c r="R128" s="196"/>
      <c r="S128" s="196"/>
      <c r="T128" s="197"/>
      <c r="AT128" s="192" t="s">
        <v>143</v>
      </c>
      <c r="AU128" s="192" t="s">
        <v>86</v>
      </c>
      <c r="AV128" s="11" t="s">
        <v>24</v>
      </c>
      <c r="AW128" s="11" t="s">
        <v>39</v>
      </c>
      <c r="AX128" s="11" t="s">
        <v>76</v>
      </c>
      <c r="AY128" s="192" t="s">
        <v>130</v>
      </c>
    </row>
    <row r="129" spans="2:65" s="12" customFormat="1" ht="13.5">
      <c r="B129" s="198"/>
      <c r="D129" s="186" t="s">
        <v>143</v>
      </c>
      <c r="E129" s="199" t="s">
        <v>5</v>
      </c>
      <c r="F129" s="200" t="s">
        <v>770</v>
      </c>
      <c r="H129" s="201">
        <v>4.3159999999999998</v>
      </c>
      <c r="I129" s="202"/>
      <c r="L129" s="198"/>
      <c r="M129" s="203"/>
      <c r="N129" s="204"/>
      <c r="O129" s="204"/>
      <c r="P129" s="204"/>
      <c r="Q129" s="204"/>
      <c r="R129" s="204"/>
      <c r="S129" s="204"/>
      <c r="T129" s="205"/>
      <c r="AT129" s="199" t="s">
        <v>143</v>
      </c>
      <c r="AU129" s="199" t="s">
        <v>86</v>
      </c>
      <c r="AV129" s="12" t="s">
        <v>86</v>
      </c>
      <c r="AW129" s="12" t="s">
        <v>39</v>
      </c>
      <c r="AX129" s="12" t="s">
        <v>76</v>
      </c>
      <c r="AY129" s="199" t="s">
        <v>130</v>
      </c>
    </row>
    <row r="130" spans="2:65" s="12" customFormat="1" ht="13.5">
      <c r="B130" s="198"/>
      <c r="D130" s="186" t="s">
        <v>143</v>
      </c>
      <c r="E130" s="199" t="s">
        <v>5</v>
      </c>
      <c r="F130" s="200" t="s">
        <v>771</v>
      </c>
      <c r="H130" s="201">
        <v>1.95</v>
      </c>
      <c r="I130" s="202"/>
      <c r="L130" s="198"/>
      <c r="M130" s="203"/>
      <c r="N130" s="204"/>
      <c r="O130" s="204"/>
      <c r="P130" s="204"/>
      <c r="Q130" s="204"/>
      <c r="R130" s="204"/>
      <c r="S130" s="204"/>
      <c r="T130" s="205"/>
      <c r="AT130" s="199" t="s">
        <v>143</v>
      </c>
      <c r="AU130" s="199" t="s">
        <v>86</v>
      </c>
      <c r="AV130" s="12" t="s">
        <v>86</v>
      </c>
      <c r="AW130" s="12" t="s">
        <v>39</v>
      </c>
      <c r="AX130" s="12" t="s">
        <v>76</v>
      </c>
      <c r="AY130" s="199" t="s">
        <v>130</v>
      </c>
    </row>
    <row r="131" spans="2:65" s="12" customFormat="1" ht="13.5">
      <c r="B131" s="198"/>
      <c r="D131" s="186" t="s">
        <v>143</v>
      </c>
      <c r="E131" s="199" t="s">
        <v>5</v>
      </c>
      <c r="F131" s="200" t="s">
        <v>772</v>
      </c>
      <c r="H131" s="201">
        <v>5.6449999999999996</v>
      </c>
      <c r="I131" s="202"/>
      <c r="L131" s="198"/>
      <c r="M131" s="203"/>
      <c r="N131" s="204"/>
      <c r="O131" s="204"/>
      <c r="P131" s="204"/>
      <c r="Q131" s="204"/>
      <c r="R131" s="204"/>
      <c r="S131" s="204"/>
      <c r="T131" s="205"/>
      <c r="AT131" s="199" t="s">
        <v>143</v>
      </c>
      <c r="AU131" s="199" t="s">
        <v>86</v>
      </c>
      <c r="AV131" s="12" t="s">
        <v>86</v>
      </c>
      <c r="AW131" s="12" t="s">
        <v>39</v>
      </c>
      <c r="AX131" s="12" t="s">
        <v>76</v>
      </c>
      <c r="AY131" s="199" t="s">
        <v>130</v>
      </c>
    </row>
    <row r="132" spans="2:65" s="14" customFormat="1" ht="13.5">
      <c r="B132" s="214"/>
      <c r="D132" s="186" t="s">
        <v>143</v>
      </c>
      <c r="E132" s="215" t="s">
        <v>5</v>
      </c>
      <c r="F132" s="216" t="s">
        <v>203</v>
      </c>
      <c r="H132" s="217">
        <v>11.911</v>
      </c>
      <c r="I132" s="218"/>
      <c r="L132" s="214"/>
      <c r="M132" s="219"/>
      <c r="N132" s="220"/>
      <c r="O132" s="220"/>
      <c r="P132" s="220"/>
      <c r="Q132" s="220"/>
      <c r="R132" s="220"/>
      <c r="S132" s="220"/>
      <c r="T132" s="221"/>
      <c r="AT132" s="215" t="s">
        <v>143</v>
      </c>
      <c r="AU132" s="215" t="s">
        <v>86</v>
      </c>
      <c r="AV132" s="14" t="s">
        <v>137</v>
      </c>
      <c r="AW132" s="14" t="s">
        <v>39</v>
      </c>
      <c r="AX132" s="14" t="s">
        <v>24</v>
      </c>
      <c r="AY132" s="215" t="s">
        <v>130</v>
      </c>
    </row>
    <row r="133" spans="2:65" s="1" customFormat="1" ht="16.5" customHeight="1">
      <c r="B133" s="173"/>
      <c r="C133" s="174" t="s">
        <v>233</v>
      </c>
      <c r="D133" s="174" t="s">
        <v>132</v>
      </c>
      <c r="E133" s="175" t="s">
        <v>291</v>
      </c>
      <c r="F133" s="176" t="s">
        <v>292</v>
      </c>
      <c r="G133" s="177" t="s">
        <v>162</v>
      </c>
      <c r="H133" s="178">
        <v>11.29</v>
      </c>
      <c r="I133" s="179"/>
      <c r="J133" s="180">
        <f>ROUND(I133*H133,2)</f>
        <v>0</v>
      </c>
      <c r="K133" s="176" t="s">
        <v>136</v>
      </c>
      <c r="L133" s="41"/>
      <c r="M133" s="181" t="s">
        <v>5</v>
      </c>
      <c r="N133" s="182" t="s">
        <v>47</v>
      </c>
      <c r="O133" s="42"/>
      <c r="P133" s="183">
        <f>O133*H133</f>
        <v>0</v>
      </c>
      <c r="Q133" s="183">
        <v>0</v>
      </c>
      <c r="R133" s="183">
        <f>Q133*H133</f>
        <v>0</v>
      </c>
      <c r="S133" s="183">
        <v>0</v>
      </c>
      <c r="T133" s="184">
        <f>S133*H133</f>
        <v>0</v>
      </c>
      <c r="AR133" s="24" t="s">
        <v>137</v>
      </c>
      <c r="AT133" s="24" t="s">
        <v>132</v>
      </c>
      <c r="AU133" s="24" t="s">
        <v>86</v>
      </c>
      <c r="AY133" s="24" t="s">
        <v>130</v>
      </c>
      <c r="BE133" s="185">
        <f>IF(N133="základní",J133,0)</f>
        <v>0</v>
      </c>
      <c r="BF133" s="185">
        <f>IF(N133="snížená",J133,0)</f>
        <v>0</v>
      </c>
      <c r="BG133" s="185">
        <f>IF(N133="zákl. přenesená",J133,0)</f>
        <v>0</v>
      </c>
      <c r="BH133" s="185">
        <f>IF(N133="sníž. přenesená",J133,0)</f>
        <v>0</v>
      </c>
      <c r="BI133" s="185">
        <f>IF(N133="nulová",J133,0)</f>
        <v>0</v>
      </c>
      <c r="BJ133" s="24" t="s">
        <v>24</v>
      </c>
      <c r="BK133" s="185">
        <f>ROUND(I133*H133,2)</f>
        <v>0</v>
      </c>
      <c r="BL133" s="24" t="s">
        <v>137</v>
      </c>
      <c r="BM133" s="24" t="s">
        <v>307</v>
      </c>
    </row>
    <row r="134" spans="2:65" s="1" customFormat="1" ht="40.5">
      <c r="B134" s="41"/>
      <c r="D134" s="186" t="s">
        <v>139</v>
      </c>
      <c r="F134" s="187" t="s">
        <v>294</v>
      </c>
      <c r="I134" s="188"/>
      <c r="L134" s="41"/>
      <c r="M134" s="189"/>
      <c r="N134" s="42"/>
      <c r="O134" s="42"/>
      <c r="P134" s="42"/>
      <c r="Q134" s="42"/>
      <c r="R134" s="42"/>
      <c r="S134" s="42"/>
      <c r="T134" s="70"/>
      <c r="AT134" s="24" t="s">
        <v>139</v>
      </c>
      <c r="AU134" s="24" t="s">
        <v>86</v>
      </c>
    </row>
    <row r="135" spans="2:65" s="1" customFormat="1" ht="189">
      <c r="B135" s="41"/>
      <c r="D135" s="186" t="s">
        <v>141</v>
      </c>
      <c r="F135" s="190" t="s">
        <v>295</v>
      </c>
      <c r="I135" s="188"/>
      <c r="L135" s="41"/>
      <c r="M135" s="189"/>
      <c r="N135" s="42"/>
      <c r="O135" s="42"/>
      <c r="P135" s="42"/>
      <c r="Q135" s="42"/>
      <c r="R135" s="42"/>
      <c r="S135" s="42"/>
      <c r="T135" s="70"/>
      <c r="AT135" s="24" t="s">
        <v>141</v>
      </c>
      <c r="AU135" s="24" t="s">
        <v>86</v>
      </c>
    </row>
    <row r="136" spans="2:65" s="11" customFormat="1" ht="13.5">
      <c r="B136" s="191"/>
      <c r="D136" s="186" t="s">
        <v>143</v>
      </c>
      <c r="E136" s="192" t="s">
        <v>5</v>
      </c>
      <c r="F136" s="193" t="s">
        <v>308</v>
      </c>
      <c r="H136" s="192" t="s">
        <v>5</v>
      </c>
      <c r="I136" s="194"/>
      <c r="L136" s="191"/>
      <c r="M136" s="195"/>
      <c r="N136" s="196"/>
      <c r="O136" s="196"/>
      <c r="P136" s="196"/>
      <c r="Q136" s="196"/>
      <c r="R136" s="196"/>
      <c r="S136" s="196"/>
      <c r="T136" s="197"/>
      <c r="AT136" s="192" t="s">
        <v>143</v>
      </c>
      <c r="AU136" s="192" t="s">
        <v>86</v>
      </c>
      <c r="AV136" s="11" t="s">
        <v>24</v>
      </c>
      <c r="AW136" s="11" t="s">
        <v>39</v>
      </c>
      <c r="AX136" s="11" t="s">
        <v>76</v>
      </c>
      <c r="AY136" s="192" t="s">
        <v>130</v>
      </c>
    </row>
    <row r="137" spans="2:65" s="12" customFormat="1" ht="13.5">
      <c r="B137" s="198"/>
      <c r="D137" s="186" t="s">
        <v>143</v>
      </c>
      <c r="E137" s="199" t="s">
        <v>5</v>
      </c>
      <c r="F137" s="200" t="s">
        <v>773</v>
      </c>
      <c r="H137" s="201">
        <v>11.29</v>
      </c>
      <c r="I137" s="202"/>
      <c r="L137" s="198"/>
      <c r="M137" s="203"/>
      <c r="N137" s="204"/>
      <c r="O137" s="204"/>
      <c r="P137" s="204"/>
      <c r="Q137" s="204"/>
      <c r="R137" s="204"/>
      <c r="S137" s="204"/>
      <c r="T137" s="205"/>
      <c r="AT137" s="199" t="s">
        <v>143</v>
      </c>
      <c r="AU137" s="199" t="s">
        <v>86</v>
      </c>
      <c r="AV137" s="12" t="s">
        <v>86</v>
      </c>
      <c r="AW137" s="12" t="s">
        <v>39</v>
      </c>
      <c r="AX137" s="12" t="s">
        <v>24</v>
      </c>
      <c r="AY137" s="199" t="s">
        <v>130</v>
      </c>
    </row>
    <row r="138" spans="2:65" s="1" customFormat="1" ht="16.5" customHeight="1">
      <c r="B138" s="173"/>
      <c r="C138" s="174" t="s">
        <v>29</v>
      </c>
      <c r="D138" s="174" t="s">
        <v>132</v>
      </c>
      <c r="E138" s="175" t="s">
        <v>301</v>
      </c>
      <c r="F138" s="176" t="s">
        <v>302</v>
      </c>
      <c r="G138" s="177" t="s">
        <v>162</v>
      </c>
      <c r="H138" s="178">
        <v>5.6449999999999996</v>
      </c>
      <c r="I138" s="179"/>
      <c r="J138" s="180">
        <f>ROUND(I138*H138,2)</f>
        <v>0</v>
      </c>
      <c r="K138" s="176" t="s">
        <v>136</v>
      </c>
      <c r="L138" s="41"/>
      <c r="M138" s="181" t="s">
        <v>5</v>
      </c>
      <c r="N138" s="182" t="s">
        <v>47</v>
      </c>
      <c r="O138" s="42"/>
      <c r="P138" s="183">
        <f>O138*H138</f>
        <v>0</v>
      </c>
      <c r="Q138" s="183">
        <v>0</v>
      </c>
      <c r="R138" s="183">
        <f>Q138*H138</f>
        <v>0</v>
      </c>
      <c r="S138" s="183">
        <v>0</v>
      </c>
      <c r="T138" s="184">
        <f>S138*H138</f>
        <v>0</v>
      </c>
      <c r="AR138" s="24" t="s">
        <v>137</v>
      </c>
      <c r="AT138" s="24" t="s">
        <v>132</v>
      </c>
      <c r="AU138" s="24" t="s">
        <v>86</v>
      </c>
      <c r="AY138" s="24" t="s">
        <v>130</v>
      </c>
      <c r="BE138" s="185">
        <f>IF(N138="základní",J138,0)</f>
        <v>0</v>
      </c>
      <c r="BF138" s="185">
        <f>IF(N138="snížená",J138,0)</f>
        <v>0</v>
      </c>
      <c r="BG138" s="185">
        <f>IF(N138="zákl. přenesená",J138,0)</f>
        <v>0</v>
      </c>
      <c r="BH138" s="185">
        <f>IF(N138="sníž. přenesená",J138,0)</f>
        <v>0</v>
      </c>
      <c r="BI138" s="185">
        <f>IF(N138="nulová",J138,0)</f>
        <v>0</v>
      </c>
      <c r="BJ138" s="24" t="s">
        <v>24</v>
      </c>
      <c r="BK138" s="185">
        <f>ROUND(I138*H138,2)</f>
        <v>0</v>
      </c>
      <c r="BL138" s="24" t="s">
        <v>137</v>
      </c>
      <c r="BM138" s="24" t="s">
        <v>310</v>
      </c>
    </row>
    <row r="139" spans="2:65" s="1" customFormat="1" ht="27">
      <c r="B139" s="41"/>
      <c r="D139" s="186" t="s">
        <v>139</v>
      </c>
      <c r="F139" s="187" t="s">
        <v>304</v>
      </c>
      <c r="I139" s="188"/>
      <c r="L139" s="41"/>
      <c r="M139" s="189"/>
      <c r="N139" s="42"/>
      <c r="O139" s="42"/>
      <c r="P139" s="42"/>
      <c r="Q139" s="42"/>
      <c r="R139" s="42"/>
      <c r="S139" s="42"/>
      <c r="T139" s="70"/>
      <c r="AT139" s="24" t="s">
        <v>139</v>
      </c>
      <c r="AU139" s="24" t="s">
        <v>86</v>
      </c>
    </row>
    <row r="140" spans="2:65" s="1" customFormat="1" ht="148.5">
      <c r="B140" s="41"/>
      <c r="D140" s="186" t="s">
        <v>141</v>
      </c>
      <c r="F140" s="190" t="s">
        <v>305</v>
      </c>
      <c r="I140" s="188"/>
      <c r="L140" s="41"/>
      <c r="M140" s="189"/>
      <c r="N140" s="42"/>
      <c r="O140" s="42"/>
      <c r="P140" s="42"/>
      <c r="Q140" s="42"/>
      <c r="R140" s="42"/>
      <c r="S140" s="42"/>
      <c r="T140" s="70"/>
      <c r="AT140" s="24" t="s">
        <v>141</v>
      </c>
      <c r="AU140" s="24" t="s">
        <v>86</v>
      </c>
    </row>
    <row r="141" spans="2:65" s="11" customFormat="1" ht="13.5">
      <c r="B141" s="191"/>
      <c r="D141" s="186" t="s">
        <v>143</v>
      </c>
      <c r="E141" s="192" t="s">
        <v>5</v>
      </c>
      <c r="F141" s="193" t="s">
        <v>311</v>
      </c>
      <c r="H141" s="192" t="s">
        <v>5</v>
      </c>
      <c r="I141" s="194"/>
      <c r="L141" s="191"/>
      <c r="M141" s="195"/>
      <c r="N141" s="196"/>
      <c r="O141" s="196"/>
      <c r="P141" s="196"/>
      <c r="Q141" s="196"/>
      <c r="R141" s="196"/>
      <c r="S141" s="196"/>
      <c r="T141" s="197"/>
      <c r="AT141" s="192" t="s">
        <v>143</v>
      </c>
      <c r="AU141" s="192" t="s">
        <v>86</v>
      </c>
      <c r="AV141" s="11" t="s">
        <v>24</v>
      </c>
      <c r="AW141" s="11" t="s">
        <v>39</v>
      </c>
      <c r="AX141" s="11" t="s">
        <v>76</v>
      </c>
      <c r="AY141" s="192" t="s">
        <v>130</v>
      </c>
    </row>
    <row r="142" spans="2:65" s="12" customFormat="1" ht="13.5">
      <c r="B142" s="198"/>
      <c r="D142" s="186" t="s">
        <v>143</v>
      </c>
      <c r="E142" s="199" t="s">
        <v>5</v>
      </c>
      <c r="F142" s="200" t="s">
        <v>774</v>
      </c>
      <c r="H142" s="201">
        <v>5.6449999999999996</v>
      </c>
      <c r="I142" s="202"/>
      <c r="L142" s="198"/>
      <c r="M142" s="203"/>
      <c r="N142" s="204"/>
      <c r="O142" s="204"/>
      <c r="P142" s="204"/>
      <c r="Q142" s="204"/>
      <c r="R142" s="204"/>
      <c r="S142" s="204"/>
      <c r="T142" s="205"/>
      <c r="AT142" s="199" t="s">
        <v>143</v>
      </c>
      <c r="AU142" s="199" t="s">
        <v>86</v>
      </c>
      <c r="AV142" s="12" t="s">
        <v>86</v>
      </c>
      <c r="AW142" s="12" t="s">
        <v>39</v>
      </c>
      <c r="AX142" s="12" t="s">
        <v>24</v>
      </c>
      <c r="AY142" s="199" t="s">
        <v>130</v>
      </c>
    </row>
    <row r="143" spans="2:65" s="1" customFormat="1" ht="16.5" customHeight="1">
      <c r="B143" s="173"/>
      <c r="C143" s="174" t="s">
        <v>248</v>
      </c>
      <c r="D143" s="174" t="s">
        <v>132</v>
      </c>
      <c r="E143" s="175" t="s">
        <v>313</v>
      </c>
      <c r="F143" s="176" t="s">
        <v>314</v>
      </c>
      <c r="G143" s="177" t="s">
        <v>162</v>
      </c>
      <c r="H143" s="178">
        <v>11.911</v>
      </c>
      <c r="I143" s="179"/>
      <c r="J143" s="180">
        <f>ROUND(I143*H143,2)</f>
        <v>0</v>
      </c>
      <c r="K143" s="176" t="s">
        <v>136</v>
      </c>
      <c r="L143" s="41"/>
      <c r="M143" s="181" t="s">
        <v>5</v>
      </c>
      <c r="N143" s="182" t="s">
        <v>47</v>
      </c>
      <c r="O143" s="42"/>
      <c r="P143" s="183">
        <f>O143*H143</f>
        <v>0</v>
      </c>
      <c r="Q143" s="183">
        <v>0</v>
      </c>
      <c r="R143" s="183">
        <f>Q143*H143</f>
        <v>0</v>
      </c>
      <c r="S143" s="183">
        <v>0</v>
      </c>
      <c r="T143" s="184">
        <f>S143*H143</f>
        <v>0</v>
      </c>
      <c r="AR143" s="24" t="s">
        <v>137</v>
      </c>
      <c r="AT143" s="24" t="s">
        <v>132</v>
      </c>
      <c r="AU143" s="24" t="s">
        <v>86</v>
      </c>
      <c r="AY143" s="24" t="s">
        <v>130</v>
      </c>
      <c r="BE143" s="185">
        <f>IF(N143="základní",J143,0)</f>
        <v>0</v>
      </c>
      <c r="BF143" s="185">
        <f>IF(N143="snížená",J143,0)</f>
        <v>0</v>
      </c>
      <c r="BG143" s="185">
        <f>IF(N143="zákl. přenesená",J143,0)</f>
        <v>0</v>
      </c>
      <c r="BH143" s="185">
        <f>IF(N143="sníž. přenesená",J143,0)</f>
        <v>0</v>
      </c>
      <c r="BI143" s="185">
        <f>IF(N143="nulová",J143,0)</f>
        <v>0</v>
      </c>
      <c r="BJ143" s="24" t="s">
        <v>24</v>
      </c>
      <c r="BK143" s="185">
        <f>ROUND(I143*H143,2)</f>
        <v>0</v>
      </c>
      <c r="BL143" s="24" t="s">
        <v>137</v>
      </c>
      <c r="BM143" s="24" t="s">
        <v>315</v>
      </c>
    </row>
    <row r="144" spans="2:65" s="1" customFormat="1" ht="40.5">
      <c r="B144" s="41"/>
      <c r="D144" s="186" t="s">
        <v>139</v>
      </c>
      <c r="F144" s="187" t="s">
        <v>316</v>
      </c>
      <c r="I144" s="188"/>
      <c r="L144" s="41"/>
      <c r="M144" s="189"/>
      <c r="N144" s="42"/>
      <c r="O144" s="42"/>
      <c r="P144" s="42"/>
      <c r="Q144" s="42"/>
      <c r="R144" s="42"/>
      <c r="S144" s="42"/>
      <c r="T144" s="70"/>
      <c r="AT144" s="24" t="s">
        <v>139</v>
      </c>
      <c r="AU144" s="24" t="s">
        <v>86</v>
      </c>
    </row>
    <row r="145" spans="2:65" s="1" customFormat="1" ht="189">
      <c r="B145" s="41"/>
      <c r="D145" s="186" t="s">
        <v>141</v>
      </c>
      <c r="F145" s="190" t="s">
        <v>295</v>
      </c>
      <c r="I145" s="188"/>
      <c r="L145" s="41"/>
      <c r="M145" s="189"/>
      <c r="N145" s="42"/>
      <c r="O145" s="42"/>
      <c r="P145" s="42"/>
      <c r="Q145" s="42"/>
      <c r="R145" s="42"/>
      <c r="S145" s="42"/>
      <c r="T145" s="70"/>
      <c r="AT145" s="24" t="s">
        <v>141</v>
      </c>
      <c r="AU145" s="24" t="s">
        <v>86</v>
      </c>
    </row>
    <row r="146" spans="2:65" s="12" customFormat="1" ht="13.5">
      <c r="B146" s="198"/>
      <c r="D146" s="186" t="s">
        <v>143</v>
      </c>
      <c r="E146" s="199" t="s">
        <v>5</v>
      </c>
      <c r="F146" s="200" t="s">
        <v>775</v>
      </c>
      <c r="H146" s="201">
        <v>17.556000000000001</v>
      </c>
      <c r="I146" s="202"/>
      <c r="L146" s="198"/>
      <c r="M146" s="203"/>
      <c r="N146" s="204"/>
      <c r="O146" s="204"/>
      <c r="P146" s="204"/>
      <c r="Q146" s="204"/>
      <c r="R146" s="204"/>
      <c r="S146" s="204"/>
      <c r="T146" s="205"/>
      <c r="AT146" s="199" t="s">
        <v>143</v>
      </c>
      <c r="AU146" s="199" t="s">
        <v>86</v>
      </c>
      <c r="AV146" s="12" t="s">
        <v>86</v>
      </c>
      <c r="AW146" s="12" t="s">
        <v>39</v>
      </c>
      <c r="AX146" s="12" t="s">
        <v>76</v>
      </c>
      <c r="AY146" s="199" t="s">
        <v>130</v>
      </c>
    </row>
    <row r="147" spans="2:65" s="12" customFormat="1" ht="13.5">
      <c r="B147" s="198"/>
      <c r="D147" s="186" t="s">
        <v>143</v>
      </c>
      <c r="E147" s="199" t="s">
        <v>5</v>
      </c>
      <c r="F147" s="200" t="s">
        <v>776</v>
      </c>
      <c r="H147" s="201">
        <v>-5.6449999999999996</v>
      </c>
      <c r="I147" s="202"/>
      <c r="L147" s="198"/>
      <c r="M147" s="203"/>
      <c r="N147" s="204"/>
      <c r="O147" s="204"/>
      <c r="P147" s="204"/>
      <c r="Q147" s="204"/>
      <c r="R147" s="204"/>
      <c r="S147" s="204"/>
      <c r="T147" s="205"/>
      <c r="AT147" s="199" t="s">
        <v>143</v>
      </c>
      <c r="AU147" s="199" t="s">
        <v>86</v>
      </c>
      <c r="AV147" s="12" t="s">
        <v>86</v>
      </c>
      <c r="AW147" s="12" t="s">
        <v>39</v>
      </c>
      <c r="AX147" s="12" t="s">
        <v>76</v>
      </c>
      <c r="AY147" s="199" t="s">
        <v>130</v>
      </c>
    </row>
    <row r="148" spans="2:65" s="14" customFormat="1" ht="13.5">
      <c r="B148" s="214"/>
      <c r="D148" s="186" t="s">
        <v>143</v>
      </c>
      <c r="E148" s="215" t="s">
        <v>5</v>
      </c>
      <c r="F148" s="216" t="s">
        <v>203</v>
      </c>
      <c r="H148" s="217">
        <v>11.911</v>
      </c>
      <c r="I148" s="218"/>
      <c r="L148" s="214"/>
      <c r="M148" s="219"/>
      <c r="N148" s="220"/>
      <c r="O148" s="220"/>
      <c r="P148" s="220"/>
      <c r="Q148" s="220"/>
      <c r="R148" s="220"/>
      <c r="S148" s="220"/>
      <c r="T148" s="221"/>
      <c r="AT148" s="215" t="s">
        <v>143</v>
      </c>
      <c r="AU148" s="215" t="s">
        <v>86</v>
      </c>
      <c r="AV148" s="14" t="s">
        <v>137</v>
      </c>
      <c r="AW148" s="14" t="s">
        <v>39</v>
      </c>
      <c r="AX148" s="14" t="s">
        <v>24</v>
      </c>
      <c r="AY148" s="215" t="s">
        <v>130</v>
      </c>
    </row>
    <row r="149" spans="2:65" s="1" customFormat="1" ht="16.5" customHeight="1">
      <c r="B149" s="173"/>
      <c r="C149" s="174" t="s">
        <v>253</v>
      </c>
      <c r="D149" s="174" t="s">
        <v>132</v>
      </c>
      <c r="E149" s="175" t="s">
        <v>320</v>
      </c>
      <c r="F149" s="176" t="s">
        <v>321</v>
      </c>
      <c r="G149" s="177" t="s">
        <v>322</v>
      </c>
      <c r="H149" s="178">
        <v>19.058</v>
      </c>
      <c r="I149" s="179"/>
      <c r="J149" s="180">
        <f>ROUND(I149*H149,2)</f>
        <v>0</v>
      </c>
      <c r="K149" s="176" t="s">
        <v>136</v>
      </c>
      <c r="L149" s="41"/>
      <c r="M149" s="181" t="s">
        <v>5</v>
      </c>
      <c r="N149" s="182" t="s">
        <v>47</v>
      </c>
      <c r="O149" s="42"/>
      <c r="P149" s="183">
        <f>O149*H149</f>
        <v>0</v>
      </c>
      <c r="Q149" s="183">
        <v>0</v>
      </c>
      <c r="R149" s="183">
        <f>Q149*H149</f>
        <v>0</v>
      </c>
      <c r="S149" s="183">
        <v>0</v>
      </c>
      <c r="T149" s="184">
        <f>S149*H149</f>
        <v>0</v>
      </c>
      <c r="AR149" s="24" t="s">
        <v>137</v>
      </c>
      <c r="AT149" s="24" t="s">
        <v>132</v>
      </c>
      <c r="AU149" s="24" t="s">
        <v>86</v>
      </c>
      <c r="AY149" s="24" t="s">
        <v>130</v>
      </c>
      <c r="BE149" s="185">
        <f>IF(N149="základní",J149,0)</f>
        <v>0</v>
      </c>
      <c r="BF149" s="185">
        <f>IF(N149="snížená",J149,0)</f>
        <v>0</v>
      </c>
      <c r="BG149" s="185">
        <f>IF(N149="zákl. přenesená",J149,0)</f>
        <v>0</v>
      </c>
      <c r="BH149" s="185">
        <f>IF(N149="sníž. přenesená",J149,0)</f>
        <v>0</v>
      </c>
      <c r="BI149" s="185">
        <f>IF(N149="nulová",J149,0)</f>
        <v>0</v>
      </c>
      <c r="BJ149" s="24" t="s">
        <v>24</v>
      </c>
      <c r="BK149" s="185">
        <f>ROUND(I149*H149,2)</f>
        <v>0</v>
      </c>
      <c r="BL149" s="24" t="s">
        <v>137</v>
      </c>
      <c r="BM149" s="24" t="s">
        <v>323</v>
      </c>
    </row>
    <row r="150" spans="2:65" s="1" customFormat="1" ht="27">
      <c r="B150" s="41"/>
      <c r="D150" s="186" t="s">
        <v>139</v>
      </c>
      <c r="F150" s="187" t="s">
        <v>324</v>
      </c>
      <c r="I150" s="188"/>
      <c r="L150" s="41"/>
      <c r="M150" s="189"/>
      <c r="N150" s="42"/>
      <c r="O150" s="42"/>
      <c r="P150" s="42"/>
      <c r="Q150" s="42"/>
      <c r="R150" s="42"/>
      <c r="S150" s="42"/>
      <c r="T150" s="70"/>
      <c r="AT150" s="24" t="s">
        <v>139</v>
      </c>
      <c r="AU150" s="24" t="s">
        <v>86</v>
      </c>
    </row>
    <row r="151" spans="2:65" s="1" customFormat="1" ht="27">
      <c r="B151" s="41"/>
      <c r="D151" s="186" t="s">
        <v>141</v>
      </c>
      <c r="F151" s="190" t="s">
        <v>325</v>
      </c>
      <c r="I151" s="188"/>
      <c r="L151" s="41"/>
      <c r="M151" s="189"/>
      <c r="N151" s="42"/>
      <c r="O151" s="42"/>
      <c r="P151" s="42"/>
      <c r="Q151" s="42"/>
      <c r="R151" s="42"/>
      <c r="S151" s="42"/>
      <c r="T151" s="70"/>
      <c r="AT151" s="24" t="s">
        <v>141</v>
      </c>
      <c r="AU151" s="24" t="s">
        <v>86</v>
      </c>
    </row>
    <row r="152" spans="2:65" s="12" customFormat="1" ht="13.5">
      <c r="B152" s="198"/>
      <c r="D152" s="186" t="s">
        <v>143</v>
      </c>
      <c r="E152" s="199" t="s">
        <v>5</v>
      </c>
      <c r="F152" s="200" t="s">
        <v>777</v>
      </c>
      <c r="H152" s="201">
        <v>19.058</v>
      </c>
      <c r="I152" s="202"/>
      <c r="L152" s="198"/>
      <c r="M152" s="203"/>
      <c r="N152" s="204"/>
      <c r="O152" s="204"/>
      <c r="P152" s="204"/>
      <c r="Q152" s="204"/>
      <c r="R152" s="204"/>
      <c r="S152" s="204"/>
      <c r="T152" s="205"/>
      <c r="AT152" s="199" t="s">
        <v>143</v>
      </c>
      <c r="AU152" s="199" t="s">
        <v>86</v>
      </c>
      <c r="AV152" s="12" t="s">
        <v>86</v>
      </c>
      <c r="AW152" s="12" t="s">
        <v>39</v>
      </c>
      <c r="AX152" s="12" t="s">
        <v>24</v>
      </c>
      <c r="AY152" s="199" t="s">
        <v>130</v>
      </c>
    </row>
    <row r="153" spans="2:65" s="1" customFormat="1" ht="16.5" customHeight="1">
      <c r="B153" s="173"/>
      <c r="C153" s="174" t="s">
        <v>267</v>
      </c>
      <c r="D153" s="174" t="s">
        <v>132</v>
      </c>
      <c r="E153" s="175" t="s">
        <v>328</v>
      </c>
      <c r="F153" s="176" t="s">
        <v>329</v>
      </c>
      <c r="G153" s="177" t="s">
        <v>162</v>
      </c>
      <c r="H153" s="178">
        <v>5.6449999999999996</v>
      </c>
      <c r="I153" s="179"/>
      <c r="J153" s="180">
        <f>ROUND(I153*H153,2)</f>
        <v>0</v>
      </c>
      <c r="K153" s="176" t="s">
        <v>136</v>
      </c>
      <c r="L153" s="41"/>
      <c r="M153" s="181" t="s">
        <v>5</v>
      </c>
      <c r="N153" s="182" t="s">
        <v>47</v>
      </c>
      <c r="O153" s="42"/>
      <c r="P153" s="183">
        <f>O153*H153</f>
        <v>0</v>
      </c>
      <c r="Q153" s="183">
        <v>0</v>
      </c>
      <c r="R153" s="183">
        <f>Q153*H153</f>
        <v>0</v>
      </c>
      <c r="S153" s="183">
        <v>0</v>
      </c>
      <c r="T153" s="184">
        <f>S153*H153</f>
        <v>0</v>
      </c>
      <c r="AR153" s="24" t="s">
        <v>137</v>
      </c>
      <c r="AT153" s="24" t="s">
        <v>132</v>
      </c>
      <c r="AU153" s="24" t="s">
        <v>86</v>
      </c>
      <c r="AY153" s="24" t="s">
        <v>130</v>
      </c>
      <c r="BE153" s="185">
        <f>IF(N153="základní",J153,0)</f>
        <v>0</v>
      </c>
      <c r="BF153" s="185">
        <f>IF(N153="snížená",J153,0)</f>
        <v>0</v>
      </c>
      <c r="BG153" s="185">
        <f>IF(N153="zákl. přenesená",J153,0)</f>
        <v>0</v>
      </c>
      <c r="BH153" s="185">
        <f>IF(N153="sníž. přenesená",J153,0)</f>
        <v>0</v>
      </c>
      <c r="BI153" s="185">
        <f>IF(N153="nulová",J153,0)</f>
        <v>0</v>
      </c>
      <c r="BJ153" s="24" t="s">
        <v>24</v>
      </c>
      <c r="BK153" s="185">
        <f>ROUND(I153*H153,2)</f>
        <v>0</v>
      </c>
      <c r="BL153" s="24" t="s">
        <v>137</v>
      </c>
      <c r="BM153" s="24" t="s">
        <v>330</v>
      </c>
    </row>
    <row r="154" spans="2:65" s="1" customFormat="1" ht="27">
      <c r="B154" s="41"/>
      <c r="D154" s="186" t="s">
        <v>139</v>
      </c>
      <c r="F154" s="187" t="s">
        <v>331</v>
      </c>
      <c r="I154" s="188"/>
      <c r="L154" s="41"/>
      <c r="M154" s="189"/>
      <c r="N154" s="42"/>
      <c r="O154" s="42"/>
      <c r="P154" s="42"/>
      <c r="Q154" s="42"/>
      <c r="R154" s="42"/>
      <c r="S154" s="42"/>
      <c r="T154" s="70"/>
      <c r="AT154" s="24" t="s">
        <v>139</v>
      </c>
      <c r="AU154" s="24" t="s">
        <v>86</v>
      </c>
    </row>
    <row r="155" spans="2:65" s="1" customFormat="1" ht="409.5">
      <c r="B155" s="41"/>
      <c r="D155" s="186" t="s">
        <v>141</v>
      </c>
      <c r="F155" s="190" t="s">
        <v>332</v>
      </c>
      <c r="I155" s="188"/>
      <c r="L155" s="41"/>
      <c r="M155" s="189"/>
      <c r="N155" s="42"/>
      <c r="O155" s="42"/>
      <c r="P155" s="42"/>
      <c r="Q155" s="42"/>
      <c r="R155" s="42"/>
      <c r="S155" s="42"/>
      <c r="T155" s="70"/>
      <c r="AT155" s="24" t="s">
        <v>141</v>
      </c>
      <c r="AU155" s="24" t="s">
        <v>86</v>
      </c>
    </row>
    <row r="156" spans="2:65" s="11" customFormat="1" ht="13.5">
      <c r="B156" s="191"/>
      <c r="D156" s="186" t="s">
        <v>143</v>
      </c>
      <c r="E156" s="192" t="s">
        <v>5</v>
      </c>
      <c r="F156" s="193" t="s">
        <v>333</v>
      </c>
      <c r="H156" s="192" t="s">
        <v>5</v>
      </c>
      <c r="I156" s="194"/>
      <c r="L156" s="191"/>
      <c r="M156" s="195"/>
      <c r="N156" s="196"/>
      <c r="O156" s="196"/>
      <c r="P156" s="196"/>
      <c r="Q156" s="196"/>
      <c r="R156" s="196"/>
      <c r="S156" s="196"/>
      <c r="T156" s="197"/>
      <c r="AT156" s="192" t="s">
        <v>143</v>
      </c>
      <c r="AU156" s="192" t="s">
        <v>86</v>
      </c>
      <c r="AV156" s="11" t="s">
        <v>24</v>
      </c>
      <c r="AW156" s="11" t="s">
        <v>39</v>
      </c>
      <c r="AX156" s="11" t="s">
        <v>76</v>
      </c>
      <c r="AY156" s="192" t="s">
        <v>130</v>
      </c>
    </row>
    <row r="157" spans="2:65" s="12" customFormat="1" ht="13.5">
      <c r="B157" s="198"/>
      <c r="D157" s="186" t="s">
        <v>143</v>
      </c>
      <c r="E157" s="199" t="s">
        <v>5</v>
      </c>
      <c r="F157" s="200" t="s">
        <v>778</v>
      </c>
      <c r="H157" s="201">
        <v>17.556000000000001</v>
      </c>
      <c r="I157" s="202"/>
      <c r="L157" s="198"/>
      <c r="M157" s="203"/>
      <c r="N157" s="204"/>
      <c r="O157" s="204"/>
      <c r="P157" s="204"/>
      <c r="Q157" s="204"/>
      <c r="R157" s="204"/>
      <c r="S157" s="204"/>
      <c r="T157" s="205"/>
      <c r="AT157" s="199" t="s">
        <v>143</v>
      </c>
      <c r="AU157" s="199" t="s">
        <v>86</v>
      </c>
      <c r="AV157" s="12" t="s">
        <v>86</v>
      </c>
      <c r="AW157" s="12" t="s">
        <v>39</v>
      </c>
      <c r="AX157" s="12" t="s">
        <v>76</v>
      </c>
      <c r="AY157" s="199" t="s">
        <v>130</v>
      </c>
    </row>
    <row r="158" spans="2:65" s="12" customFormat="1" ht="13.5">
      <c r="B158" s="198"/>
      <c r="D158" s="186" t="s">
        <v>143</v>
      </c>
      <c r="E158" s="199" t="s">
        <v>5</v>
      </c>
      <c r="F158" s="200" t="s">
        <v>779</v>
      </c>
      <c r="H158" s="201">
        <v>-1.95</v>
      </c>
      <c r="I158" s="202"/>
      <c r="L158" s="198"/>
      <c r="M158" s="203"/>
      <c r="N158" s="204"/>
      <c r="O158" s="204"/>
      <c r="P158" s="204"/>
      <c r="Q158" s="204"/>
      <c r="R158" s="204"/>
      <c r="S158" s="204"/>
      <c r="T158" s="205"/>
      <c r="AT158" s="199" t="s">
        <v>143</v>
      </c>
      <c r="AU158" s="199" t="s">
        <v>86</v>
      </c>
      <c r="AV158" s="12" t="s">
        <v>86</v>
      </c>
      <c r="AW158" s="12" t="s">
        <v>39</v>
      </c>
      <c r="AX158" s="12" t="s">
        <v>76</v>
      </c>
      <c r="AY158" s="199" t="s">
        <v>130</v>
      </c>
    </row>
    <row r="159" spans="2:65" s="12" customFormat="1" ht="13.5">
      <c r="B159" s="198"/>
      <c r="D159" s="186" t="s">
        <v>143</v>
      </c>
      <c r="E159" s="199" t="s">
        <v>5</v>
      </c>
      <c r="F159" s="200" t="s">
        <v>780</v>
      </c>
      <c r="H159" s="201">
        <v>-4.3159999999999998</v>
      </c>
      <c r="I159" s="202"/>
      <c r="L159" s="198"/>
      <c r="M159" s="203"/>
      <c r="N159" s="204"/>
      <c r="O159" s="204"/>
      <c r="P159" s="204"/>
      <c r="Q159" s="204"/>
      <c r="R159" s="204"/>
      <c r="S159" s="204"/>
      <c r="T159" s="205"/>
      <c r="AT159" s="199" t="s">
        <v>143</v>
      </c>
      <c r="AU159" s="199" t="s">
        <v>86</v>
      </c>
      <c r="AV159" s="12" t="s">
        <v>86</v>
      </c>
      <c r="AW159" s="12" t="s">
        <v>39</v>
      </c>
      <c r="AX159" s="12" t="s">
        <v>76</v>
      </c>
      <c r="AY159" s="199" t="s">
        <v>130</v>
      </c>
    </row>
    <row r="160" spans="2:65" s="13" customFormat="1" ht="13.5">
      <c r="B160" s="206"/>
      <c r="D160" s="186" t="s">
        <v>143</v>
      </c>
      <c r="E160" s="207" t="s">
        <v>5</v>
      </c>
      <c r="F160" s="208" t="s">
        <v>201</v>
      </c>
      <c r="H160" s="209">
        <v>11.29</v>
      </c>
      <c r="I160" s="210"/>
      <c r="L160" s="206"/>
      <c r="M160" s="211"/>
      <c r="N160" s="212"/>
      <c r="O160" s="212"/>
      <c r="P160" s="212"/>
      <c r="Q160" s="212"/>
      <c r="R160" s="212"/>
      <c r="S160" s="212"/>
      <c r="T160" s="213"/>
      <c r="AT160" s="207" t="s">
        <v>143</v>
      </c>
      <c r="AU160" s="207" t="s">
        <v>86</v>
      </c>
      <c r="AV160" s="13" t="s">
        <v>153</v>
      </c>
      <c r="AW160" s="13" t="s">
        <v>39</v>
      </c>
      <c r="AX160" s="13" t="s">
        <v>76</v>
      </c>
      <c r="AY160" s="207" t="s">
        <v>130</v>
      </c>
    </row>
    <row r="161" spans="2:65" s="12" customFormat="1" ht="13.5">
      <c r="B161" s="198"/>
      <c r="D161" s="186" t="s">
        <v>143</v>
      </c>
      <c r="E161" s="199" t="s">
        <v>5</v>
      </c>
      <c r="F161" s="200" t="s">
        <v>781</v>
      </c>
      <c r="H161" s="201">
        <v>-5.6449999999999996</v>
      </c>
      <c r="I161" s="202"/>
      <c r="L161" s="198"/>
      <c r="M161" s="203"/>
      <c r="N161" s="204"/>
      <c r="O161" s="204"/>
      <c r="P161" s="204"/>
      <c r="Q161" s="204"/>
      <c r="R161" s="204"/>
      <c r="S161" s="204"/>
      <c r="T161" s="205"/>
      <c r="AT161" s="199" t="s">
        <v>143</v>
      </c>
      <c r="AU161" s="199" t="s">
        <v>86</v>
      </c>
      <c r="AV161" s="12" t="s">
        <v>86</v>
      </c>
      <c r="AW161" s="12" t="s">
        <v>39</v>
      </c>
      <c r="AX161" s="12" t="s">
        <v>76</v>
      </c>
      <c r="AY161" s="199" t="s">
        <v>130</v>
      </c>
    </row>
    <row r="162" spans="2:65" s="14" customFormat="1" ht="13.5">
      <c r="B162" s="214"/>
      <c r="D162" s="186" t="s">
        <v>143</v>
      </c>
      <c r="E162" s="215" t="s">
        <v>5</v>
      </c>
      <c r="F162" s="216" t="s">
        <v>203</v>
      </c>
      <c r="H162" s="217">
        <v>5.6449999999999996</v>
      </c>
      <c r="I162" s="218"/>
      <c r="L162" s="214"/>
      <c r="M162" s="219"/>
      <c r="N162" s="220"/>
      <c r="O162" s="220"/>
      <c r="P162" s="220"/>
      <c r="Q162" s="220"/>
      <c r="R162" s="220"/>
      <c r="S162" s="220"/>
      <c r="T162" s="221"/>
      <c r="AT162" s="215" t="s">
        <v>143</v>
      </c>
      <c r="AU162" s="215" t="s">
        <v>86</v>
      </c>
      <c r="AV162" s="14" t="s">
        <v>137</v>
      </c>
      <c r="AW162" s="14" t="s">
        <v>39</v>
      </c>
      <c r="AX162" s="14" t="s">
        <v>24</v>
      </c>
      <c r="AY162" s="215" t="s">
        <v>130</v>
      </c>
    </row>
    <row r="163" spans="2:65" s="1" customFormat="1" ht="16.5" customHeight="1">
      <c r="B163" s="173"/>
      <c r="C163" s="222" t="s">
        <v>272</v>
      </c>
      <c r="D163" s="222" t="s">
        <v>340</v>
      </c>
      <c r="E163" s="223" t="s">
        <v>341</v>
      </c>
      <c r="F163" s="224" t="s">
        <v>342</v>
      </c>
      <c r="G163" s="225" t="s">
        <v>322</v>
      </c>
      <c r="H163" s="226">
        <v>10.161</v>
      </c>
      <c r="I163" s="227"/>
      <c r="J163" s="228">
        <f>ROUND(I163*H163,2)</f>
        <v>0</v>
      </c>
      <c r="K163" s="224" t="s">
        <v>5</v>
      </c>
      <c r="L163" s="229"/>
      <c r="M163" s="230" t="s">
        <v>5</v>
      </c>
      <c r="N163" s="231" t="s">
        <v>47</v>
      </c>
      <c r="O163" s="42"/>
      <c r="P163" s="183">
        <f>O163*H163</f>
        <v>0</v>
      </c>
      <c r="Q163" s="183">
        <v>0</v>
      </c>
      <c r="R163" s="183">
        <f>Q163*H163</f>
        <v>0</v>
      </c>
      <c r="S163" s="183">
        <v>0</v>
      </c>
      <c r="T163" s="184">
        <f>S163*H163</f>
        <v>0</v>
      </c>
      <c r="AR163" s="24" t="s">
        <v>211</v>
      </c>
      <c r="AT163" s="24" t="s">
        <v>340</v>
      </c>
      <c r="AU163" s="24" t="s">
        <v>86</v>
      </c>
      <c r="AY163" s="24" t="s">
        <v>130</v>
      </c>
      <c r="BE163" s="185">
        <f>IF(N163="základní",J163,0)</f>
        <v>0</v>
      </c>
      <c r="BF163" s="185">
        <f>IF(N163="snížená",J163,0)</f>
        <v>0</v>
      </c>
      <c r="BG163" s="185">
        <f>IF(N163="zákl. přenesená",J163,0)</f>
        <v>0</v>
      </c>
      <c r="BH163" s="185">
        <f>IF(N163="sníž. přenesená",J163,0)</f>
        <v>0</v>
      </c>
      <c r="BI163" s="185">
        <f>IF(N163="nulová",J163,0)</f>
        <v>0</v>
      </c>
      <c r="BJ163" s="24" t="s">
        <v>24</v>
      </c>
      <c r="BK163" s="185">
        <f>ROUND(I163*H163,2)</f>
        <v>0</v>
      </c>
      <c r="BL163" s="24" t="s">
        <v>137</v>
      </c>
      <c r="BM163" s="24" t="s">
        <v>343</v>
      </c>
    </row>
    <row r="164" spans="2:65" s="1" customFormat="1" ht="13.5">
      <c r="B164" s="41"/>
      <c r="D164" s="186" t="s">
        <v>139</v>
      </c>
      <c r="F164" s="187" t="s">
        <v>342</v>
      </c>
      <c r="I164" s="188"/>
      <c r="L164" s="41"/>
      <c r="M164" s="189"/>
      <c r="N164" s="42"/>
      <c r="O164" s="42"/>
      <c r="P164" s="42"/>
      <c r="Q164" s="42"/>
      <c r="R164" s="42"/>
      <c r="S164" s="42"/>
      <c r="T164" s="70"/>
      <c r="AT164" s="24" t="s">
        <v>139</v>
      </c>
      <c r="AU164" s="24" t="s">
        <v>86</v>
      </c>
    </row>
    <row r="165" spans="2:65" s="12" customFormat="1" ht="13.5">
      <c r="B165" s="198"/>
      <c r="D165" s="186" t="s">
        <v>143</v>
      </c>
      <c r="E165" s="199" t="s">
        <v>5</v>
      </c>
      <c r="F165" s="200" t="s">
        <v>782</v>
      </c>
      <c r="H165" s="201">
        <v>10.161</v>
      </c>
      <c r="I165" s="202"/>
      <c r="L165" s="198"/>
      <c r="M165" s="203"/>
      <c r="N165" s="204"/>
      <c r="O165" s="204"/>
      <c r="P165" s="204"/>
      <c r="Q165" s="204"/>
      <c r="R165" s="204"/>
      <c r="S165" s="204"/>
      <c r="T165" s="205"/>
      <c r="AT165" s="199" t="s">
        <v>143</v>
      </c>
      <c r="AU165" s="199" t="s">
        <v>86</v>
      </c>
      <c r="AV165" s="12" t="s">
        <v>86</v>
      </c>
      <c r="AW165" s="12" t="s">
        <v>39</v>
      </c>
      <c r="AX165" s="12" t="s">
        <v>24</v>
      </c>
      <c r="AY165" s="199" t="s">
        <v>130</v>
      </c>
    </row>
    <row r="166" spans="2:65" s="1" customFormat="1" ht="16.5" customHeight="1">
      <c r="B166" s="173"/>
      <c r="C166" s="174" t="s">
        <v>11</v>
      </c>
      <c r="D166" s="174" t="s">
        <v>132</v>
      </c>
      <c r="E166" s="175" t="s">
        <v>328</v>
      </c>
      <c r="F166" s="176" t="s">
        <v>329</v>
      </c>
      <c r="G166" s="177" t="s">
        <v>162</v>
      </c>
      <c r="H166" s="178">
        <v>5.6449999999999996</v>
      </c>
      <c r="I166" s="179"/>
      <c r="J166" s="180">
        <f>ROUND(I166*H166,2)</f>
        <v>0</v>
      </c>
      <c r="K166" s="176" t="s">
        <v>136</v>
      </c>
      <c r="L166" s="41"/>
      <c r="M166" s="181" t="s">
        <v>5</v>
      </c>
      <c r="N166" s="182" t="s">
        <v>47</v>
      </c>
      <c r="O166" s="42"/>
      <c r="P166" s="183">
        <f>O166*H166</f>
        <v>0</v>
      </c>
      <c r="Q166" s="183">
        <v>0</v>
      </c>
      <c r="R166" s="183">
        <f>Q166*H166</f>
        <v>0</v>
      </c>
      <c r="S166" s="183">
        <v>0</v>
      </c>
      <c r="T166" s="184">
        <f>S166*H166</f>
        <v>0</v>
      </c>
      <c r="AR166" s="24" t="s">
        <v>137</v>
      </c>
      <c r="AT166" s="24" t="s">
        <v>132</v>
      </c>
      <c r="AU166" s="24" t="s">
        <v>86</v>
      </c>
      <c r="AY166" s="24" t="s">
        <v>130</v>
      </c>
      <c r="BE166" s="185">
        <f>IF(N166="základní",J166,0)</f>
        <v>0</v>
      </c>
      <c r="BF166" s="185">
        <f>IF(N166="snížená",J166,0)</f>
        <v>0</v>
      </c>
      <c r="BG166" s="185">
        <f>IF(N166="zákl. přenesená",J166,0)</f>
        <v>0</v>
      </c>
      <c r="BH166" s="185">
        <f>IF(N166="sníž. přenesená",J166,0)</f>
        <v>0</v>
      </c>
      <c r="BI166" s="185">
        <f>IF(N166="nulová",J166,0)</f>
        <v>0</v>
      </c>
      <c r="BJ166" s="24" t="s">
        <v>24</v>
      </c>
      <c r="BK166" s="185">
        <f>ROUND(I166*H166,2)</f>
        <v>0</v>
      </c>
      <c r="BL166" s="24" t="s">
        <v>137</v>
      </c>
      <c r="BM166" s="24" t="s">
        <v>346</v>
      </c>
    </row>
    <row r="167" spans="2:65" s="1" customFormat="1" ht="27">
      <c r="B167" s="41"/>
      <c r="D167" s="186" t="s">
        <v>139</v>
      </c>
      <c r="F167" s="187" t="s">
        <v>331</v>
      </c>
      <c r="I167" s="188"/>
      <c r="L167" s="41"/>
      <c r="M167" s="189"/>
      <c r="N167" s="42"/>
      <c r="O167" s="42"/>
      <c r="P167" s="42"/>
      <c r="Q167" s="42"/>
      <c r="R167" s="42"/>
      <c r="S167" s="42"/>
      <c r="T167" s="70"/>
      <c r="AT167" s="24" t="s">
        <v>139</v>
      </c>
      <c r="AU167" s="24" t="s">
        <v>86</v>
      </c>
    </row>
    <row r="168" spans="2:65" s="1" customFormat="1" ht="409.5">
      <c r="B168" s="41"/>
      <c r="D168" s="186" t="s">
        <v>141</v>
      </c>
      <c r="F168" s="190" t="s">
        <v>332</v>
      </c>
      <c r="I168" s="188"/>
      <c r="L168" s="41"/>
      <c r="M168" s="189"/>
      <c r="N168" s="42"/>
      <c r="O168" s="42"/>
      <c r="P168" s="42"/>
      <c r="Q168" s="42"/>
      <c r="R168" s="42"/>
      <c r="S168" s="42"/>
      <c r="T168" s="70"/>
      <c r="AT168" s="24" t="s">
        <v>141</v>
      </c>
      <c r="AU168" s="24" t="s">
        <v>86</v>
      </c>
    </row>
    <row r="169" spans="2:65" s="11" customFormat="1" ht="13.5">
      <c r="B169" s="191"/>
      <c r="D169" s="186" t="s">
        <v>143</v>
      </c>
      <c r="E169" s="192" t="s">
        <v>5</v>
      </c>
      <c r="F169" s="193" t="s">
        <v>347</v>
      </c>
      <c r="H169" s="192" t="s">
        <v>5</v>
      </c>
      <c r="I169" s="194"/>
      <c r="L169" s="191"/>
      <c r="M169" s="195"/>
      <c r="N169" s="196"/>
      <c r="O169" s="196"/>
      <c r="P169" s="196"/>
      <c r="Q169" s="196"/>
      <c r="R169" s="196"/>
      <c r="S169" s="196"/>
      <c r="T169" s="197"/>
      <c r="AT169" s="192" t="s">
        <v>143</v>
      </c>
      <c r="AU169" s="192" t="s">
        <v>86</v>
      </c>
      <c r="AV169" s="11" t="s">
        <v>24</v>
      </c>
      <c r="AW169" s="11" t="s">
        <v>39</v>
      </c>
      <c r="AX169" s="11" t="s">
        <v>76</v>
      </c>
      <c r="AY169" s="192" t="s">
        <v>130</v>
      </c>
    </row>
    <row r="170" spans="2:65" s="12" customFormat="1" ht="13.5">
      <c r="B170" s="198"/>
      <c r="D170" s="186" t="s">
        <v>143</v>
      </c>
      <c r="E170" s="199" t="s">
        <v>5</v>
      </c>
      <c r="F170" s="200" t="s">
        <v>783</v>
      </c>
      <c r="H170" s="201">
        <v>5.6449999999999996</v>
      </c>
      <c r="I170" s="202"/>
      <c r="L170" s="198"/>
      <c r="M170" s="203"/>
      <c r="N170" s="204"/>
      <c r="O170" s="204"/>
      <c r="P170" s="204"/>
      <c r="Q170" s="204"/>
      <c r="R170" s="204"/>
      <c r="S170" s="204"/>
      <c r="T170" s="205"/>
      <c r="AT170" s="199" t="s">
        <v>143</v>
      </c>
      <c r="AU170" s="199" t="s">
        <v>86</v>
      </c>
      <c r="AV170" s="12" t="s">
        <v>86</v>
      </c>
      <c r="AW170" s="12" t="s">
        <v>39</v>
      </c>
      <c r="AX170" s="12" t="s">
        <v>24</v>
      </c>
      <c r="AY170" s="199" t="s">
        <v>130</v>
      </c>
    </row>
    <row r="171" spans="2:65" s="1" customFormat="1" ht="16.5" customHeight="1">
      <c r="B171" s="173"/>
      <c r="C171" s="174" t="s">
        <v>282</v>
      </c>
      <c r="D171" s="174" t="s">
        <v>132</v>
      </c>
      <c r="E171" s="175" t="s">
        <v>350</v>
      </c>
      <c r="F171" s="176" t="s">
        <v>351</v>
      </c>
      <c r="G171" s="177" t="s">
        <v>162</v>
      </c>
      <c r="H171" s="178">
        <v>4.3159999999999998</v>
      </c>
      <c r="I171" s="179"/>
      <c r="J171" s="180">
        <f>ROUND(I171*H171,2)</f>
        <v>0</v>
      </c>
      <c r="K171" s="176" t="s">
        <v>136</v>
      </c>
      <c r="L171" s="41"/>
      <c r="M171" s="181" t="s">
        <v>5</v>
      </c>
      <c r="N171" s="182" t="s">
        <v>47</v>
      </c>
      <c r="O171" s="42"/>
      <c r="P171" s="183">
        <f>O171*H171</f>
        <v>0</v>
      </c>
      <c r="Q171" s="183">
        <v>0</v>
      </c>
      <c r="R171" s="183">
        <f>Q171*H171</f>
        <v>0</v>
      </c>
      <c r="S171" s="183">
        <v>0</v>
      </c>
      <c r="T171" s="184">
        <f>S171*H171</f>
        <v>0</v>
      </c>
      <c r="AR171" s="24" t="s">
        <v>137</v>
      </c>
      <c r="AT171" s="24" t="s">
        <v>132</v>
      </c>
      <c r="AU171" s="24" t="s">
        <v>86</v>
      </c>
      <c r="AY171" s="24" t="s">
        <v>130</v>
      </c>
      <c r="BE171" s="185">
        <f>IF(N171="základní",J171,0)</f>
        <v>0</v>
      </c>
      <c r="BF171" s="185">
        <f>IF(N171="snížená",J171,0)</f>
        <v>0</v>
      </c>
      <c r="BG171" s="185">
        <f>IF(N171="zákl. přenesená",J171,0)</f>
        <v>0</v>
      </c>
      <c r="BH171" s="185">
        <f>IF(N171="sníž. přenesená",J171,0)</f>
        <v>0</v>
      </c>
      <c r="BI171" s="185">
        <f>IF(N171="nulová",J171,0)</f>
        <v>0</v>
      </c>
      <c r="BJ171" s="24" t="s">
        <v>24</v>
      </c>
      <c r="BK171" s="185">
        <f>ROUND(I171*H171,2)</f>
        <v>0</v>
      </c>
      <c r="BL171" s="24" t="s">
        <v>137</v>
      </c>
      <c r="BM171" s="24" t="s">
        <v>352</v>
      </c>
    </row>
    <row r="172" spans="2:65" s="1" customFormat="1" ht="40.5">
      <c r="B172" s="41"/>
      <c r="D172" s="186" t="s">
        <v>139</v>
      </c>
      <c r="F172" s="187" t="s">
        <v>353</v>
      </c>
      <c r="I172" s="188"/>
      <c r="L172" s="41"/>
      <c r="M172" s="189"/>
      <c r="N172" s="42"/>
      <c r="O172" s="42"/>
      <c r="P172" s="42"/>
      <c r="Q172" s="42"/>
      <c r="R172" s="42"/>
      <c r="S172" s="42"/>
      <c r="T172" s="70"/>
      <c r="AT172" s="24" t="s">
        <v>139</v>
      </c>
      <c r="AU172" s="24" t="s">
        <v>86</v>
      </c>
    </row>
    <row r="173" spans="2:65" s="1" customFormat="1" ht="94.5">
      <c r="B173" s="41"/>
      <c r="D173" s="186" t="s">
        <v>141</v>
      </c>
      <c r="F173" s="190" t="s">
        <v>354</v>
      </c>
      <c r="I173" s="188"/>
      <c r="L173" s="41"/>
      <c r="M173" s="189"/>
      <c r="N173" s="42"/>
      <c r="O173" s="42"/>
      <c r="P173" s="42"/>
      <c r="Q173" s="42"/>
      <c r="R173" s="42"/>
      <c r="S173" s="42"/>
      <c r="T173" s="70"/>
      <c r="AT173" s="24" t="s">
        <v>141</v>
      </c>
      <c r="AU173" s="24" t="s">
        <v>86</v>
      </c>
    </row>
    <row r="174" spans="2:65" s="12" customFormat="1" ht="13.5">
      <c r="B174" s="198"/>
      <c r="D174" s="186" t="s">
        <v>143</v>
      </c>
      <c r="E174" s="199" t="s">
        <v>5</v>
      </c>
      <c r="F174" s="200" t="s">
        <v>784</v>
      </c>
      <c r="H174" s="201">
        <v>4.3159999999999998</v>
      </c>
      <c r="I174" s="202"/>
      <c r="L174" s="198"/>
      <c r="M174" s="203"/>
      <c r="N174" s="204"/>
      <c r="O174" s="204"/>
      <c r="P174" s="204"/>
      <c r="Q174" s="204"/>
      <c r="R174" s="204"/>
      <c r="S174" s="204"/>
      <c r="T174" s="205"/>
      <c r="AT174" s="199" t="s">
        <v>143</v>
      </c>
      <c r="AU174" s="199" t="s">
        <v>86</v>
      </c>
      <c r="AV174" s="12" t="s">
        <v>86</v>
      </c>
      <c r="AW174" s="12" t="s">
        <v>39</v>
      </c>
      <c r="AX174" s="12" t="s">
        <v>76</v>
      </c>
      <c r="AY174" s="199" t="s">
        <v>130</v>
      </c>
    </row>
    <row r="175" spans="2:65" s="14" customFormat="1" ht="13.5">
      <c r="B175" s="214"/>
      <c r="D175" s="186" t="s">
        <v>143</v>
      </c>
      <c r="E175" s="215" t="s">
        <v>5</v>
      </c>
      <c r="F175" s="216" t="s">
        <v>203</v>
      </c>
      <c r="H175" s="217">
        <v>4.3159999999999998</v>
      </c>
      <c r="I175" s="218"/>
      <c r="L175" s="214"/>
      <c r="M175" s="219"/>
      <c r="N175" s="220"/>
      <c r="O175" s="220"/>
      <c r="P175" s="220"/>
      <c r="Q175" s="220"/>
      <c r="R175" s="220"/>
      <c r="S175" s="220"/>
      <c r="T175" s="221"/>
      <c r="AT175" s="215" t="s">
        <v>143</v>
      </c>
      <c r="AU175" s="215" t="s">
        <v>86</v>
      </c>
      <c r="AV175" s="14" t="s">
        <v>137</v>
      </c>
      <c r="AW175" s="14" t="s">
        <v>39</v>
      </c>
      <c r="AX175" s="14" t="s">
        <v>24</v>
      </c>
      <c r="AY175" s="215" t="s">
        <v>130</v>
      </c>
    </row>
    <row r="176" spans="2:65" s="1" customFormat="1" ht="25.5" customHeight="1">
      <c r="B176" s="173"/>
      <c r="C176" s="222" t="s">
        <v>290</v>
      </c>
      <c r="D176" s="222" t="s">
        <v>340</v>
      </c>
      <c r="E176" s="223" t="s">
        <v>365</v>
      </c>
      <c r="F176" s="224" t="s">
        <v>366</v>
      </c>
      <c r="G176" s="225" t="s">
        <v>322</v>
      </c>
      <c r="H176" s="226">
        <v>7.7690000000000001</v>
      </c>
      <c r="I176" s="227"/>
      <c r="J176" s="228">
        <f>ROUND(I176*H176,2)</f>
        <v>0</v>
      </c>
      <c r="K176" s="224" t="s">
        <v>5</v>
      </c>
      <c r="L176" s="229"/>
      <c r="M176" s="230" t="s">
        <v>5</v>
      </c>
      <c r="N176" s="231" t="s">
        <v>47</v>
      </c>
      <c r="O176" s="42"/>
      <c r="P176" s="183">
        <f>O176*H176</f>
        <v>0</v>
      </c>
      <c r="Q176" s="183">
        <v>0</v>
      </c>
      <c r="R176" s="183">
        <f>Q176*H176</f>
        <v>0</v>
      </c>
      <c r="S176" s="183">
        <v>0</v>
      </c>
      <c r="T176" s="184">
        <f>S176*H176</f>
        <v>0</v>
      </c>
      <c r="AR176" s="24" t="s">
        <v>211</v>
      </c>
      <c r="AT176" s="24" t="s">
        <v>340</v>
      </c>
      <c r="AU176" s="24" t="s">
        <v>86</v>
      </c>
      <c r="AY176" s="24" t="s">
        <v>130</v>
      </c>
      <c r="BE176" s="185">
        <f>IF(N176="základní",J176,0)</f>
        <v>0</v>
      </c>
      <c r="BF176" s="185">
        <f>IF(N176="snížená",J176,0)</f>
        <v>0</v>
      </c>
      <c r="BG176" s="185">
        <f>IF(N176="zákl. přenesená",J176,0)</f>
        <v>0</v>
      </c>
      <c r="BH176" s="185">
        <f>IF(N176="sníž. přenesená",J176,0)</f>
        <v>0</v>
      </c>
      <c r="BI176" s="185">
        <f>IF(N176="nulová",J176,0)</f>
        <v>0</v>
      </c>
      <c r="BJ176" s="24" t="s">
        <v>24</v>
      </c>
      <c r="BK176" s="185">
        <f>ROUND(I176*H176,2)</f>
        <v>0</v>
      </c>
      <c r="BL176" s="24" t="s">
        <v>137</v>
      </c>
      <c r="BM176" s="24" t="s">
        <v>367</v>
      </c>
    </row>
    <row r="177" spans="2:65" s="1" customFormat="1" ht="13.5">
      <c r="B177" s="41"/>
      <c r="D177" s="186" t="s">
        <v>139</v>
      </c>
      <c r="F177" s="187" t="s">
        <v>366</v>
      </c>
      <c r="I177" s="188"/>
      <c r="L177" s="41"/>
      <c r="M177" s="189"/>
      <c r="N177" s="42"/>
      <c r="O177" s="42"/>
      <c r="P177" s="42"/>
      <c r="Q177" s="42"/>
      <c r="R177" s="42"/>
      <c r="S177" s="42"/>
      <c r="T177" s="70"/>
      <c r="AT177" s="24" t="s">
        <v>139</v>
      </c>
      <c r="AU177" s="24" t="s">
        <v>86</v>
      </c>
    </row>
    <row r="178" spans="2:65" s="12" customFormat="1" ht="13.5">
      <c r="B178" s="198"/>
      <c r="D178" s="186" t="s">
        <v>143</v>
      </c>
      <c r="E178" s="199" t="s">
        <v>5</v>
      </c>
      <c r="F178" s="200" t="s">
        <v>785</v>
      </c>
      <c r="H178" s="201">
        <v>7.7690000000000001</v>
      </c>
      <c r="I178" s="202"/>
      <c r="L178" s="198"/>
      <c r="M178" s="203"/>
      <c r="N178" s="204"/>
      <c r="O178" s="204"/>
      <c r="P178" s="204"/>
      <c r="Q178" s="204"/>
      <c r="R178" s="204"/>
      <c r="S178" s="204"/>
      <c r="T178" s="205"/>
      <c r="AT178" s="199" t="s">
        <v>143</v>
      </c>
      <c r="AU178" s="199" t="s">
        <v>86</v>
      </c>
      <c r="AV178" s="12" t="s">
        <v>86</v>
      </c>
      <c r="AW178" s="12" t="s">
        <v>39</v>
      </c>
      <c r="AX178" s="12" t="s">
        <v>24</v>
      </c>
      <c r="AY178" s="199" t="s">
        <v>130</v>
      </c>
    </row>
    <row r="179" spans="2:65" s="1" customFormat="1" ht="25.5" customHeight="1">
      <c r="B179" s="173"/>
      <c r="C179" s="174" t="s">
        <v>300</v>
      </c>
      <c r="D179" s="174" t="s">
        <v>132</v>
      </c>
      <c r="E179" s="175" t="s">
        <v>370</v>
      </c>
      <c r="F179" s="176" t="s">
        <v>371</v>
      </c>
      <c r="G179" s="177" t="s">
        <v>241</v>
      </c>
      <c r="H179" s="178">
        <v>20</v>
      </c>
      <c r="I179" s="179"/>
      <c r="J179" s="180">
        <f>ROUND(I179*H179,2)</f>
        <v>0</v>
      </c>
      <c r="K179" s="176" t="s">
        <v>136</v>
      </c>
      <c r="L179" s="41"/>
      <c r="M179" s="181" t="s">
        <v>5</v>
      </c>
      <c r="N179" s="182" t="s">
        <v>47</v>
      </c>
      <c r="O179" s="42"/>
      <c r="P179" s="183">
        <f>O179*H179</f>
        <v>0</v>
      </c>
      <c r="Q179" s="183">
        <v>0</v>
      </c>
      <c r="R179" s="183">
        <f>Q179*H179</f>
        <v>0</v>
      </c>
      <c r="S179" s="183">
        <v>0</v>
      </c>
      <c r="T179" s="184">
        <f>S179*H179</f>
        <v>0</v>
      </c>
      <c r="AR179" s="24" t="s">
        <v>137</v>
      </c>
      <c r="AT179" s="24" t="s">
        <v>132</v>
      </c>
      <c r="AU179" s="24" t="s">
        <v>86</v>
      </c>
      <c r="AY179" s="24" t="s">
        <v>130</v>
      </c>
      <c r="BE179" s="185">
        <f>IF(N179="základní",J179,0)</f>
        <v>0</v>
      </c>
      <c r="BF179" s="185">
        <f>IF(N179="snížená",J179,0)</f>
        <v>0</v>
      </c>
      <c r="BG179" s="185">
        <f>IF(N179="zákl. přenesená",J179,0)</f>
        <v>0</v>
      </c>
      <c r="BH179" s="185">
        <f>IF(N179="sníž. přenesená",J179,0)</f>
        <v>0</v>
      </c>
      <c r="BI179" s="185">
        <f>IF(N179="nulová",J179,0)</f>
        <v>0</v>
      </c>
      <c r="BJ179" s="24" t="s">
        <v>24</v>
      </c>
      <c r="BK179" s="185">
        <f>ROUND(I179*H179,2)</f>
        <v>0</v>
      </c>
      <c r="BL179" s="24" t="s">
        <v>137</v>
      </c>
      <c r="BM179" s="24" t="s">
        <v>372</v>
      </c>
    </row>
    <row r="180" spans="2:65" s="1" customFormat="1" ht="27">
      <c r="B180" s="41"/>
      <c r="D180" s="186" t="s">
        <v>139</v>
      </c>
      <c r="F180" s="187" t="s">
        <v>373</v>
      </c>
      <c r="I180" s="188"/>
      <c r="L180" s="41"/>
      <c r="M180" s="189"/>
      <c r="N180" s="42"/>
      <c r="O180" s="42"/>
      <c r="P180" s="42"/>
      <c r="Q180" s="42"/>
      <c r="R180" s="42"/>
      <c r="S180" s="42"/>
      <c r="T180" s="70"/>
      <c r="AT180" s="24" t="s">
        <v>139</v>
      </c>
      <c r="AU180" s="24" t="s">
        <v>86</v>
      </c>
    </row>
    <row r="181" spans="2:65" s="1" customFormat="1" ht="121.5">
      <c r="B181" s="41"/>
      <c r="D181" s="186" t="s">
        <v>141</v>
      </c>
      <c r="F181" s="190" t="s">
        <v>374</v>
      </c>
      <c r="I181" s="188"/>
      <c r="L181" s="41"/>
      <c r="M181" s="189"/>
      <c r="N181" s="42"/>
      <c r="O181" s="42"/>
      <c r="P181" s="42"/>
      <c r="Q181" s="42"/>
      <c r="R181" s="42"/>
      <c r="S181" s="42"/>
      <c r="T181" s="70"/>
      <c r="AT181" s="24" t="s">
        <v>141</v>
      </c>
      <c r="AU181" s="24" t="s">
        <v>86</v>
      </c>
    </row>
    <row r="182" spans="2:65" s="1" customFormat="1" ht="25.5" customHeight="1">
      <c r="B182" s="173"/>
      <c r="C182" s="174" t="s">
        <v>306</v>
      </c>
      <c r="D182" s="174" t="s">
        <v>132</v>
      </c>
      <c r="E182" s="175" t="s">
        <v>376</v>
      </c>
      <c r="F182" s="176" t="s">
        <v>377</v>
      </c>
      <c r="G182" s="177" t="s">
        <v>241</v>
      </c>
      <c r="H182" s="178">
        <v>12</v>
      </c>
      <c r="I182" s="179"/>
      <c r="J182" s="180">
        <f>ROUND(I182*H182,2)</f>
        <v>0</v>
      </c>
      <c r="K182" s="176" t="s">
        <v>136</v>
      </c>
      <c r="L182" s="41"/>
      <c r="M182" s="181" t="s">
        <v>5</v>
      </c>
      <c r="N182" s="182" t="s">
        <v>47</v>
      </c>
      <c r="O182" s="42"/>
      <c r="P182" s="183">
        <f>O182*H182</f>
        <v>0</v>
      </c>
      <c r="Q182" s="183">
        <v>0</v>
      </c>
      <c r="R182" s="183">
        <f>Q182*H182</f>
        <v>0</v>
      </c>
      <c r="S182" s="183">
        <v>0</v>
      </c>
      <c r="T182" s="184">
        <f>S182*H182</f>
        <v>0</v>
      </c>
      <c r="AR182" s="24" t="s">
        <v>137</v>
      </c>
      <c r="AT182" s="24" t="s">
        <v>132</v>
      </c>
      <c r="AU182" s="24" t="s">
        <v>86</v>
      </c>
      <c r="AY182" s="24" t="s">
        <v>130</v>
      </c>
      <c r="BE182" s="185">
        <f>IF(N182="základní",J182,0)</f>
        <v>0</v>
      </c>
      <c r="BF182" s="185">
        <f>IF(N182="snížená",J182,0)</f>
        <v>0</v>
      </c>
      <c r="BG182" s="185">
        <f>IF(N182="zákl. přenesená",J182,0)</f>
        <v>0</v>
      </c>
      <c r="BH182" s="185">
        <f>IF(N182="sníž. přenesená",J182,0)</f>
        <v>0</v>
      </c>
      <c r="BI182" s="185">
        <f>IF(N182="nulová",J182,0)</f>
        <v>0</v>
      </c>
      <c r="BJ182" s="24" t="s">
        <v>24</v>
      </c>
      <c r="BK182" s="185">
        <f>ROUND(I182*H182,2)</f>
        <v>0</v>
      </c>
      <c r="BL182" s="24" t="s">
        <v>137</v>
      </c>
      <c r="BM182" s="24" t="s">
        <v>378</v>
      </c>
    </row>
    <row r="183" spans="2:65" s="1" customFormat="1" ht="27">
      <c r="B183" s="41"/>
      <c r="D183" s="186" t="s">
        <v>139</v>
      </c>
      <c r="F183" s="187" t="s">
        <v>379</v>
      </c>
      <c r="I183" s="188"/>
      <c r="L183" s="41"/>
      <c r="M183" s="189"/>
      <c r="N183" s="42"/>
      <c r="O183" s="42"/>
      <c r="P183" s="42"/>
      <c r="Q183" s="42"/>
      <c r="R183" s="42"/>
      <c r="S183" s="42"/>
      <c r="T183" s="70"/>
      <c r="AT183" s="24" t="s">
        <v>139</v>
      </c>
      <c r="AU183" s="24" t="s">
        <v>86</v>
      </c>
    </row>
    <row r="184" spans="2:65" s="1" customFormat="1" ht="121.5">
      <c r="B184" s="41"/>
      <c r="D184" s="186" t="s">
        <v>141</v>
      </c>
      <c r="F184" s="190" t="s">
        <v>380</v>
      </c>
      <c r="I184" s="188"/>
      <c r="L184" s="41"/>
      <c r="M184" s="189"/>
      <c r="N184" s="42"/>
      <c r="O184" s="42"/>
      <c r="P184" s="42"/>
      <c r="Q184" s="42"/>
      <c r="R184" s="42"/>
      <c r="S184" s="42"/>
      <c r="T184" s="70"/>
      <c r="AT184" s="24" t="s">
        <v>141</v>
      </c>
      <c r="AU184" s="24" t="s">
        <v>86</v>
      </c>
    </row>
    <row r="185" spans="2:65" s="1" customFormat="1" ht="16.5" customHeight="1">
      <c r="B185" s="173"/>
      <c r="C185" s="222" t="s">
        <v>152</v>
      </c>
      <c r="D185" s="222" t="s">
        <v>340</v>
      </c>
      <c r="E185" s="223" t="s">
        <v>382</v>
      </c>
      <c r="F185" s="224" t="s">
        <v>383</v>
      </c>
      <c r="G185" s="225" t="s">
        <v>384</v>
      </c>
      <c r="H185" s="226">
        <v>0.624</v>
      </c>
      <c r="I185" s="227"/>
      <c r="J185" s="228">
        <f>ROUND(I185*H185,2)</f>
        <v>0</v>
      </c>
      <c r="K185" s="224" t="s">
        <v>136</v>
      </c>
      <c r="L185" s="229"/>
      <c r="M185" s="230" t="s">
        <v>5</v>
      </c>
      <c r="N185" s="231" t="s">
        <v>47</v>
      </c>
      <c r="O185" s="42"/>
      <c r="P185" s="183">
        <f>O185*H185</f>
        <v>0</v>
      </c>
      <c r="Q185" s="183">
        <v>1E-3</v>
      </c>
      <c r="R185" s="183">
        <f>Q185*H185</f>
        <v>6.2399999999999999E-4</v>
      </c>
      <c r="S185" s="183">
        <v>0</v>
      </c>
      <c r="T185" s="184">
        <f>S185*H185</f>
        <v>0</v>
      </c>
      <c r="AR185" s="24" t="s">
        <v>211</v>
      </c>
      <c r="AT185" s="24" t="s">
        <v>340</v>
      </c>
      <c r="AU185" s="24" t="s">
        <v>86</v>
      </c>
      <c r="AY185" s="24" t="s">
        <v>130</v>
      </c>
      <c r="BE185" s="185">
        <f>IF(N185="základní",J185,0)</f>
        <v>0</v>
      </c>
      <c r="BF185" s="185">
        <f>IF(N185="snížená",J185,0)</f>
        <v>0</v>
      </c>
      <c r="BG185" s="185">
        <f>IF(N185="zákl. přenesená",J185,0)</f>
        <v>0</v>
      </c>
      <c r="BH185" s="185">
        <f>IF(N185="sníž. přenesená",J185,0)</f>
        <v>0</v>
      </c>
      <c r="BI185" s="185">
        <f>IF(N185="nulová",J185,0)</f>
        <v>0</v>
      </c>
      <c r="BJ185" s="24" t="s">
        <v>24</v>
      </c>
      <c r="BK185" s="185">
        <f>ROUND(I185*H185,2)</f>
        <v>0</v>
      </c>
      <c r="BL185" s="24" t="s">
        <v>137</v>
      </c>
      <c r="BM185" s="24" t="s">
        <v>385</v>
      </c>
    </row>
    <row r="186" spans="2:65" s="1" customFormat="1" ht="13.5">
      <c r="B186" s="41"/>
      <c r="D186" s="186" t="s">
        <v>139</v>
      </c>
      <c r="F186" s="187" t="s">
        <v>383</v>
      </c>
      <c r="I186" s="188"/>
      <c r="L186" s="41"/>
      <c r="M186" s="189"/>
      <c r="N186" s="42"/>
      <c r="O186" s="42"/>
      <c r="P186" s="42"/>
      <c r="Q186" s="42"/>
      <c r="R186" s="42"/>
      <c r="S186" s="42"/>
      <c r="T186" s="70"/>
      <c r="AT186" s="24" t="s">
        <v>139</v>
      </c>
      <c r="AU186" s="24" t="s">
        <v>86</v>
      </c>
    </row>
    <row r="187" spans="2:65" s="12" customFormat="1" ht="13.5">
      <c r="B187" s="198"/>
      <c r="D187" s="186" t="s">
        <v>143</v>
      </c>
      <c r="E187" s="199" t="s">
        <v>5</v>
      </c>
      <c r="F187" s="200" t="s">
        <v>786</v>
      </c>
      <c r="H187" s="201">
        <v>0.624</v>
      </c>
      <c r="I187" s="202"/>
      <c r="L187" s="198"/>
      <c r="M187" s="203"/>
      <c r="N187" s="204"/>
      <c r="O187" s="204"/>
      <c r="P187" s="204"/>
      <c r="Q187" s="204"/>
      <c r="R187" s="204"/>
      <c r="S187" s="204"/>
      <c r="T187" s="205"/>
      <c r="AT187" s="199" t="s">
        <v>143</v>
      </c>
      <c r="AU187" s="199" t="s">
        <v>86</v>
      </c>
      <c r="AV187" s="12" t="s">
        <v>86</v>
      </c>
      <c r="AW187" s="12" t="s">
        <v>39</v>
      </c>
      <c r="AX187" s="12" t="s">
        <v>24</v>
      </c>
      <c r="AY187" s="199" t="s">
        <v>130</v>
      </c>
    </row>
    <row r="188" spans="2:65" s="10" customFormat="1" ht="29.85" customHeight="1">
      <c r="B188" s="160"/>
      <c r="D188" s="161" t="s">
        <v>75</v>
      </c>
      <c r="E188" s="171" t="s">
        <v>137</v>
      </c>
      <c r="F188" s="171" t="s">
        <v>387</v>
      </c>
      <c r="I188" s="163"/>
      <c r="J188" s="172">
        <f>BK188</f>
        <v>0</v>
      </c>
      <c r="L188" s="160"/>
      <c r="M188" s="165"/>
      <c r="N188" s="166"/>
      <c r="O188" s="166"/>
      <c r="P188" s="167">
        <f>SUM(P189:P199)</f>
        <v>0</v>
      </c>
      <c r="Q188" s="166"/>
      <c r="R188" s="167">
        <f>SUM(R189:R199)</f>
        <v>0.31296600000000002</v>
      </c>
      <c r="S188" s="166"/>
      <c r="T188" s="168">
        <f>SUM(T189:T199)</f>
        <v>0</v>
      </c>
      <c r="AR188" s="161" t="s">
        <v>24</v>
      </c>
      <c r="AT188" s="169" t="s">
        <v>75</v>
      </c>
      <c r="AU188" s="169" t="s">
        <v>24</v>
      </c>
      <c r="AY188" s="161" t="s">
        <v>130</v>
      </c>
      <c r="BK188" s="170">
        <f>SUM(BK189:BK199)</f>
        <v>0</v>
      </c>
    </row>
    <row r="189" spans="2:65" s="1" customFormat="1" ht="25.5" customHeight="1">
      <c r="B189" s="173"/>
      <c r="C189" s="174" t="s">
        <v>10</v>
      </c>
      <c r="D189" s="174" t="s">
        <v>132</v>
      </c>
      <c r="E189" s="175" t="s">
        <v>389</v>
      </c>
      <c r="F189" s="176" t="s">
        <v>390</v>
      </c>
      <c r="G189" s="177" t="s">
        <v>162</v>
      </c>
      <c r="H189" s="178">
        <v>1.95</v>
      </c>
      <c r="I189" s="179"/>
      <c r="J189" s="180">
        <f>ROUND(I189*H189,2)</f>
        <v>0</v>
      </c>
      <c r="K189" s="176" t="s">
        <v>5</v>
      </c>
      <c r="L189" s="41"/>
      <c r="M189" s="181" t="s">
        <v>5</v>
      </c>
      <c r="N189" s="182" t="s">
        <v>47</v>
      </c>
      <c r="O189" s="42"/>
      <c r="P189" s="183">
        <f>O189*H189</f>
        <v>0</v>
      </c>
      <c r="Q189" s="183">
        <v>0</v>
      </c>
      <c r="R189" s="183">
        <f>Q189*H189</f>
        <v>0</v>
      </c>
      <c r="S189" s="183">
        <v>0</v>
      </c>
      <c r="T189" s="184">
        <f>S189*H189</f>
        <v>0</v>
      </c>
      <c r="AR189" s="24" t="s">
        <v>137</v>
      </c>
      <c r="AT189" s="24" t="s">
        <v>132</v>
      </c>
      <c r="AU189" s="24" t="s">
        <v>86</v>
      </c>
      <c r="AY189" s="24" t="s">
        <v>130</v>
      </c>
      <c r="BE189" s="185">
        <f>IF(N189="základní",J189,0)</f>
        <v>0</v>
      </c>
      <c r="BF189" s="185">
        <f>IF(N189="snížená",J189,0)</f>
        <v>0</v>
      </c>
      <c r="BG189" s="185">
        <f>IF(N189="zákl. přenesená",J189,0)</f>
        <v>0</v>
      </c>
      <c r="BH189" s="185">
        <f>IF(N189="sníž. přenesená",J189,0)</f>
        <v>0</v>
      </c>
      <c r="BI189" s="185">
        <f>IF(N189="nulová",J189,0)</f>
        <v>0</v>
      </c>
      <c r="BJ189" s="24" t="s">
        <v>24</v>
      </c>
      <c r="BK189" s="185">
        <f>ROUND(I189*H189,2)</f>
        <v>0</v>
      </c>
      <c r="BL189" s="24" t="s">
        <v>137</v>
      </c>
      <c r="BM189" s="24" t="s">
        <v>391</v>
      </c>
    </row>
    <row r="190" spans="2:65" s="1" customFormat="1" ht="27">
      <c r="B190" s="41"/>
      <c r="D190" s="186" t="s">
        <v>139</v>
      </c>
      <c r="F190" s="187" t="s">
        <v>392</v>
      </c>
      <c r="I190" s="188"/>
      <c r="L190" s="41"/>
      <c r="M190" s="189"/>
      <c r="N190" s="42"/>
      <c r="O190" s="42"/>
      <c r="P190" s="42"/>
      <c r="Q190" s="42"/>
      <c r="R190" s="42"/>
      <c r="S190" s="42"/>
      <c r="T190" s="70"/>
      <c r="AT190" s="24" t="s">
        <v>139</v>
      </c>
      <c r="AU190" s="24" t="s">
        <v>86</v>
      </c>
    </row>
    <row r="191" spans="2:65" s="12" customFormat="1" ht="13.5">
      <c r="B191" s="198"/>
      <c r="D191" s="186" t="s">
        <v>143</v>
      </c>
      <c r="E191" s="199" t="s">
        <v>5</v>
      </c>
      <c r="F191" s="200" t="s">
        <v>787</v>
      </c>
      <c r="H191" s="201">
        <v>1.95</v>
      </c>
      <c r="I191" s="202"/>
      <c r="L191" s="198"/>
      <c r="M191" s="203"/>
      <c r="N191" s="204"/>
      <c r="O191" s="204"/>
      <c r="P191" s="204"/>
      <c r="Q191" s="204"/>
      <c r="R191" s="204"/>
      <c r="S191" s="204"/>
      <c r="T191" s="205"/>
      <c r="AT191" s="199" t="s">
        <v>143</v>
      </c>
      <c r="AU191" s="199" t="s">
        <v>86</v>
      </c>
      <c r="AV191" s="12" t="s">
        <v>86</v>
      </c>
      <c r="AW191" s="12" t="s">
        <v>39</v>
      </c>
      <c r="AX191" s="12" t="s">
        <v>76</v>
      </c>
      <c r="AY191" s="199" t="s">
        <v>130</v>
      </c>
    </row>
    <row r="192" spans="2:65" s="14" customFormat="1" ht="13.5">
      <c r="B192" s="214"/>
      <c r="D192" s="186" t="s">
        <v>143</v>
      </c>
      <c r="E192" s="215" t="s">
        <v>5</v>
      </c>
      <c r="F192" s="216" t="s">
        <v>203</v>
      </c>
      <c r="H192" s="217">
        <v>1.95</v>
      </c>
      <c r="I192" s="218"/>
      <c r="L192" s="214"/>
      <c r="M192" s="219"/>
      <c r="N192" s="220"/>
      <c r="O192" s="220"/>
      <c r="P192" s="220"/>
      <c r="Q192" s="220"/>
      <c r="R192" s="220"/>
      <c r="S192" s="220"/>
      <c r="T192" s="221"/>
      <c r="AT192" s="215" t="s">
        <v>143</v>
      </c>
      <c r="AU192" s="215" t="s">
        <v>86</v>
      </c>
      <c r="AV192" s="14" t="s">
        <v>137</v>
      </c>
      <c r="AW192" s="14" t="s">
        <v>39</v>
      </c>
      <c r="AX192" s="14" t="s">
        <v>24</v>
      </c>
      <c r="AY192" s="215" t="s">
        <v>130</v>
      </c>
    </row>
    <row r="193" spans="2:65" s="1" customFormat="1" ht="16.5" customHeight="1">
      <c r="B193" s="173"/>
      <c r="C193" s="174" t="s">
        <v>319</v>
      </c>
      <c r="D193" s="174" t="s">
        <v>132</v>
      </c>
      <c r="E193" s="175" t="s">
        <v>402</v>
      </c>
      <c r="F193" s="176" t="s">
        <v>403</v>
      </c>
      <c r="G193" s="177" t="s">
        <v>162</v>
      </c>
      <c r="H193" s="178">
        <v>0.13500000000000001</v>
      </c>
      <c r="I193" s="179"/>
      <c r="J193" s="180">
        <f>ROUND(I193*H193,2)</f>
        <v>0</v>
      </c>
      <c r="K193" s="176" t="s">
        <v>136</v>
      </c>
      <c r="L193" s="41"/>
      <c r="M193" s="181" t="s">
        <v>5</v>
      </c>
      <c r="N193" s="182" t="s">
        <v>47</v>
      </c>
      <c r="O193" s="42"/>
      <c r="P193" s="183">
        <f>O193*H193</f>
        <v>0</v>
      </c>
      <c r="Q193" s="183">
        <v>2.234</v>
      </c>
      <c r="R193" s="183">
        <f>Q193*H193</f>
        <v>0.30159000000000002</v>
      </c>
      <c r="S193" s="183">
        <v>0</v>
      </c>
      <c r="T193" s="184">
        <f>S193*H193</f>
        <v>0</v>
      </c>
      <c r="AR193" s="24" t="s">
        <v>137</v>
      </c>
      <c r="AT193" s="24" t="s">
        <v>132</v>
      </c>
      <c r="AU193" s="24" t="s">
        <v>86</v>
      </c>
      <c r="AY193" s="24" t="s">
        <v>130</v>
      </c>
      <c r="BE193" s="185">
        <f>IF(N193="základní",J193,0)</f>
        <v>0</v>
      </c>
      <c r="BF193" s="185">
        <f>IF(N193="snížená",J193,0)</f>
        <v>0</v>
      </c>
      <c r="BG193" s="185">
        <f>IF(N193="zákl. přenesená",J193,0)</f>
        <v>0</v>
      </c>
      <c r="BH193" s="185">
        <f>IF(N193="sníž. přenesená",J193,0)</f>
        <v>0</v>
      </c>
      <c r="BI193" s="185">
        <f>IF(N193="nulová",J193,0)</f>
        <v>0</v>
      </c>
      <c r="BJ193" s="24" t="s">
        <v>24</v>
      </c>
      <c r="BK193" s="185">
        <f>ROUND(I193*H193,2)</f>
        <v>0</v>
      </c>
      <c r="BL193" s="24" t="s">
        <v>137</v>
      </c>
      <c r="BM193" s="24" t="s">
        <v>788</v>
      </c>
    </row>
    <row r="194" spans="2:65" s="1" customFormat="1" ht="27">
      <c r="B194" s="41"/>
      <c r="D194" s="186" t="s">
        <v>139</v>
      </c>
      <c r="F194" s="187" t="s">
        <v>405</v>
      </c>
      <c r="I194" s="188"/>
      <c r="L194" s="41"/>
      <c r="M194" s="189"/>
      <c r="N194" s="42"/>
      <c r="O194" s="42"/>
      <c r="P194" s="42"/>
      <c r="Q194" s="42"/>
      <c r="R194" s="42"/>
      <c r="S194" s="42"/>
      <c r="T194" s="70"/>
      <c r="AT194" s="24" t="s">
        <v>139</v>
      </c>
      <c r="AU194" s="24" t="s">
        <v>86</v>
      </c>
    </row>
    <row r="195" spans="2:65" s="1" customFormat="1" ht="40.5">
      <c r="B195" s="41"/>
      <c r="D195" s="186" t="s">
        <v>141</v>
      </c>
      <c r="F195" s="190" t="s">
        <v>406</v>
      </c>
      <c r="I195" s="188"/>
      <c r="L195" s="41"/>
      <c r="M195" s="189"/>
      <c r="N195" s="42"/>
      <c r="O195" s="42"/>
      <c r="P195" s="42"/>
      <c r="Q195" s="42"/>
      <c r="R195" s="42"/>
      <c r="S195" s="42"/>
      <c r="T195" s="70"/>
      <c r="AT195" s="24" t="s">
        <v>141</v>
      </c>
      <c r="AU195" s="24" t="s">
        <v>86</v>
      </c>
    </row>
    <row r="196" spans="2:65" s="12" customFormat="1" ht="13.5">
      <c r="B196" s="198"/>
      <c r="D196" s="186" t="s">
        <v>143</v>
      </c>
      <c r="E196" s="199" t="s">
        <v>5</v>
      </c>
      <c r="F196" s="200" t="s">
        <v>789</v>
      </c>
      <c r="H196" s="201">
        <v>0.13500000000000001</v>
      </c>
      <c r="I196" s="202"/>
      <c r="L196" s="198"/>
      <c r="M196" s="203"/>
      <c r="N196" s="204"/>
      <c r="O196" s="204"/>
      <c r="P196" s="204"/>
      <c r="Q196" s="204"/>
      <c r="R196" s="204"/>
      <c r="S196" s="204"/>
      <c r="T196" s="205"/>
      <c r="AT196" s="199" t="s">
        <v>143</v>
      </c>
      <c r="AU196" s="199" t="s">
        <v>86</v>
      </c>
      <c r="AV196" s="12" t="s">
        <v>86</v>
      </c>
      <c r="AW196" s="12" t="s">
        <v>39</v>
      </c>
      <c r="AX196" s="12" t="s">
        <v>24</v>
      </c>
      <c r="AY196" s="199" t="s">
        <v>130</v>
      </c>
    </row>
    <row r="197" spans="2:65" s="1" customFormat="1" ht="16.5" customHeight="1">
      <c r="B197" s="173"/>
      <c r="C197" s="174" t="s">
        <v>327</v>
      </c>
      <c r="D197" s="174" t="s">
        <v>132</v>
      </c>
      <c r="E197" s="175" t="s">
        <v>409</v>
      </c>
      <c r="F197" s="176" t="s">
        <v>410</v>
      </c>
      <c r="G197" s="177" t="s">
        <v>241</v>
      </c>
      <c r="H197" s="178">
        <v>1.8</v>
      </c>
      <c r="I197" s="179"/>
      <c r="J197" s="180">
        <f>ROUND(I197*H197,2)</f>
        <v>0</v>
      </c>
      <c r="K197" s="176" t="s">
        <v>136</v>
      </c>
      <c r="L197" s="41"/>
      <c r="M197" s="181" t="s">
        <v>5</v>
      </c>
      <c r="N197" s="182" t="s">
        <v>47</v>
      </c>
      <c r="O197" s="42"/>
      <c r="P197" s="183">
        <f>O197*H197</f>
        <v>0</v>
      </c>
      <c r="Q197" s="183">
        <v>6.3200000000000001E-3</v>
      </c>
      <c r="R197" s="183">
        <f>Q197*H197</f>
        <v>1.1376000000000001E-2</v>
      </c>
      <c r="S197" s="183">
        <v>0</v>
      </c>
      <c r="T197" s="184">
        <f>S197*H197</f>
        <v>0</v>
      </c>
      <c r="AR197" s="24" t="s">
        <v>137</v>
      </c>
      <c r="AT197" s="24" t="s">
        <v>132</v>
      </c>
      <c r="AU197" s="24" t="s">
        <v>86</v>
      </c>
      <c r="AY197" s="24" t="s">
        <v>130</v>
      </c>
      <c r="BE197" s="185">
        <f>IF(N197="základní",J197,0)</f>
        <v>0</v>
      </c>
      <c r="BF197" s="185">
        <f>IF(N197="snížená",J197,0)</f>
        <v>0</v>
      </c>
      <c r="BG197" s="185">
        <f>IF(N197="zákl. přenesená",J197,0)</f>
        <v>0</v>
      </c>
      <c r="BH197" s="185">
        <f>IF(N197="sníž. přenesená",J197,0)</f>
        <v>0</v>
      </c>
      <c r="BI197" s="185">
        <f>IF(N197="nulová",J197,0)</f>
        <v>0</v>
      </c>
      <c r="BJ197" s="24" t="s">
        <v>24</v>
      </c>
      <c r="BK197" s="185">
        <f>ROUND(I197*H197,2)</f>
        <v>0</v>
      </c>
      <c r="BL197" s="24" t="s">
        <v>137</v>
      </c>
      <c r="BM197" s="24" t="s">
        <v>790</v>
      </c>
    </row>
    <row r="198" spans="2:65" s="1" customFormat="1" ht="27">
      <c r="B198" s="41"/>
      <c r="D198" s="186" t="s">
        <v>139</v>
      </c>
      <c r="F198" s="187" t="s">
        <v>412</v>
      </c>
      <c r="I198" s="188"/>
      <c r="L198" s="41"/>
      <c r="M198" s="189"/>
      <c r="N198" s="42"/>
      <c r="O198" s="42"/>
      <c r="P198" s="42"/>
      <c r="Q198" s="42"/>
      <c r="R198" s="42"/>
      <c r="S198" s="42"/>
      <c r="T198" s="70"/>
      <c r="AT198" s="24" t="s">
        <v>139</v>
      </c>
      <c r="AU198" s="24" t="s">
        <v>86</v>
      </c>
    </row>
    <row r="199" spans="2:65" s="12" customFormat="1" ht="13.5">
      <c r="B199" s="198"/>
      <c r="D199" s="186" t="s">
        <v>143</v>
      </c>
      <c r="E199" s="199" t="s">
        <v>5</v>
      </c>
      <c r="F199" s="200" t="s">
        <v>791</v>
      </c>
      <c r="H199" s="201">
        <v>1.8</v>
      </c>
      <c r="I199" s="202"/>
      <c r="L199" s="198"/>
      <c r="M199" s="203"/>
      <c r="N199" s="204"/>
      <c r="O199" s="204"/>
      <c r="P199" s="204"/>
      <c r="Q199" s="204"/>
      <c r="R199" s="204"/>
      <c r="S199" s="204"/>
      <c r="T199" s="205"/>
      <c r="AT199" s="199" t="s">
        <v>143</v>
      </c>
      <c r="AU199" s="199" t="s">
        <v>86</v>
      </c>
      <c r="AV199" s="12" t="s">
        <v>86</v>
      </c>
      <c r="AW199" s="12" t="s">
        <v>39</v>
      </c>
      <c r="AX199" s="12" t="s">
        <v>24</v>
      </c>
      <c r="AY199" s="199" t="s">
        <v>130</v>
      </c>
    </row>
    <row r="200" spans="2:65" s="10" customFormat="1" ht="29.85" customHeight="1">
      <c r="B200" s="160"/>
      <c r="D200" s="161" t="s">
        <v>75</v>
      </c>
      <c r="E200" s="171" t="s">
        <v>211</v>
      </c>
      <c r="F200" s="171" t="s">
        <v>414</v>
      </c>
      <c r="I200" s="163"/>
      <c r="J200" s="172">
        <f>BK200</f>
        <v>0</v>
      </c>
      <c r="L200" s="160"/>
      <c r="M200" s="165"/>
      <c r="N200" s="166"/>
      <c r="O200" s="166"/>
      <c r="P200" s="167">
        <f>SUM(P201:P240)</f>
        <v>0</v>
      </c>
      <c r="Q200" s="166"/>
      <c r="R200" s="167">
        <f>SUM(R201:R240)</f>
        <v>0.68500459999999996</v>
      </c>
      <c r="S200" s="166"/>
      <c r="T200" s="168">
        <f>SUM(T201:T240)</f>
        <v>0</v>
      </c>
      <c r="AR200" s="161" t="s">
        <v>24</v>
      </c>
      <c r="AT200" s="169" t="s">
        <v>75</v>
      </c>
      <c r="AU200" s="169" t="s">
        <v>24</v>
      </c>
      <c r="AY200" s="161" t="s">
        <v>130</v>
      </c>
      <c r="BK200" s="170">
        <f>SUM(BK201:BK240)</f>
        <v>0</v>
      </c>
    </row>
    <row r="201" spans="2:65" s="1" customFormat="1" ht="25.5" customHeight="1">
      <c r="B201" s="173"/>
      <c r="C201" s="174" t="s">
        <v>339</v>
      </c>
      <c r="D201" s="174" t="s">
        <v>132</v>
      </c>
      <c r="E201" s="175" t="s">
        <v>792</v>
      </c>
      <c r="F201" s="176" t="s">
        <v>793</v>
      </c>
      <c r="G201" s="177" t="s">
        <v>156</v>
      </c>
      <c r="H201" s="178">
        <v>13</v>
      </c>
      <c r="I201" s="179"/>
      <c r="J201" s="180">
        <f>ROUND(I201*H201,2)</f>
        <v>0</v>
      </c>
      <c r="K201" s="176" t="s">
        <v>136</v>
      </c>
      <c r="L201" s="41"/>
      <c r="M201" s="181" t="s">
        <v>5</v>
      </c>
      <c r="N201" s="182" t="s">
        <v>47</v>
      </c>
      <c r="O201" s="42"/>
      <c r="P201" s="183">
        <f>O201*H201</f>
        <v>0</v>
      </c>
      <c r="Q201" s="183">
        <v>0</v>
      </c>
      <c r="R201" s="183">
        <f>Q201*H201</f>
        <v>0</v>
      </c>
      <c r="S201" s="183">
        <v>0</v>
      </c>
      <c r="T201" s="184">
        <f>S201*H201</f>
        <v>0</v>
      </c>
      <c r="AR201" s="24" t="s">
        <v>137</v>
      </c>
      <c r="AT201" s="24" t="s">
        <v>132</v>
      </c>
      <c r="AU201" s="24" t="s">
        <v>86</v>
      </c>
      <c r="AY201" s="24" t="s">
        <v>130</v>
      </c>
      <c r="BE201" s="185">
        <f>IF(N201="základní",J201,0)</f>
        <v>0</v>
      </c>
      <c r="BF201" s="185">
        <f>IF(N201="snížená",J201,0)</f>
        <v>0</v>
      </c>
      <c r="BG201" s="185">
        <f>IF(N201="zákl. přenesená",J201,0)</f>
        <v>0</v>
      </c>
      <c r="BH201" s="185">
        <f>IF(N201="sníž. přenesená",J201,0)</f>
        <v>0</v>
      </c>
      <c r="BI201" s="185">
        <f>IF(N201="nulová",J201,0)</f>
        <v>0</v>
      </c>
      <c r="BJ201" s="24" t="s">
        <v>24</v>
      </c>
      <c r="BK201" s="185">
        <f>ROUND(I201*H201,2)</f>
        <v>0</v>
      </c>
      <c r="BL201" s="24" t="s">
        <v>137</v>
      </c>
      <c r="BM201" s="24" t="s">
        <v>794</v>
      </c>
    </row>
    <row r="202" spans="2:65" s="1" customFormat="1" ht="27">
      <c r="B202" s="41"/>
      <c r="D202" s="186" t="s">
        <v>139</v>
      </c>
      <c r="F202" s="187" t="s">
        <v>795</v>
      </c>
      <c r="I202" s="188"/>
      <c r="L202" s="41"/>
      <c r="M202" s="189"/>
      <c r="N202" s="42"/>
      <c r="O202" s="42"/>
      <c r="P202" s="42"/>
      <c r="Q202" s="42"/>
      <c r="R202" s="42"/>
      <c r="S202" s="42"/>
      <c r="T202" s="70"/>
      <c r="AT202" s="24" t="s">
        <v>139</v>
      </c>
      <c r="AU202" s="24" t="s">
        <v>86</v>
      </c>
    </row>
    <row r="203" spans="2:65" s="1" customFormat="1" ht="67.5">
      <c r="B203" s="41"/>
      <c r="D203" s="186" t="s">
        <v>141</v>
      </c>
      <c r="F203" s="190" t="s">
        <v>426</v>
      </c>
      <c r="I203" s="188"/>
      <c r="L203" s="41"/>
      <c r="M203" s="189"/>
      <c r="N203" s="42"/>
      <c r="O203" s="42"/>
      <c r="P203" s="42"/>
      <c r="Q203" s="42"/>
      <c r="R203" s="42"/>
      <c r="S203" s="42"/>
      <c r="T203" s="70"/>
      <c r="AT203" s="24" t="s">
        <v>141</v>
      </c>
      <c r="AU203" s="24" t="s">
        <v>86</v>
      </c>
    </row>
    <row r="204" spans="2:65" s="11" customFormat="1" ht="13.5">
      <c r="B204" s="191"/>
      <c r="D204" s="186" t="s">
        <v>143</v>
      </c>
      <c r="E204" s="192" t="s">
        <v>5</v>
      </c>
      <c r="F204" s="193" t="s">
        <v>762</v>
      </c>
      <c r="H204" s="192" t="s">
        <v>5</v>
      </c>
      <c r="I204" s="194"/>
      <c r="L204" s="191"/>
      <c r="M204" s="195"/>
      <c r="N204" s="196"/>
      <c r="O204" s="196"/>
      <c r="P204" s="196"/>
      <c r="Q204" s="196"/>
      <c r="R204" s="196"/>
      <c r="S204" s="196"/>
      <c r="T204" s="197"/>
      <c r="AT204" s="192" t="s">
        <v>143</v>
      </c>
      <c r="AU204" s="192" t="s">
        <v>86</v>
      </c>
      <c r="AV204" s="11" t="s">
        <v>24</v>
      </c>
      <c r="AW204" s="11" t="s">
        <v>39</v>
      </c>
      <c r="AX204" s="11" t="s">
        <v>76</v>
      </c>
      <c r="AY204" s="192" t="s">
        <v>130</v>
      </c>
    </row>
    <row r="205" spans="2:65" s="12" customFormat="1" ht="13.5">
      <c r="B205" s="198"/>
      <c r="D205" s="186" t="s">
        <v>143</v>
      </c>
      <c r="E205" s="199" t="s">
        <v>5</v>
      </c>
      <c r="F205" s="200" t="s">
        <v>796</v>
      </c>
      <c r="H205" s="201">
        <v>13</v>
      </c>
      <c r="I205" s="202"/>
      <c r="L205" s="198"/>
      <c r="M205" s="203"/>
      <c r="N205" s="204"/>
      <c r="O205" s="204"/>
      <c r="P205" s="204"/>
      <c r="Q205" s="204"/>
      <c r="R205" s="204"/>
      <c r="S205" s="204"/>
      <c r="T205" s="205"/>
      <c r="AT205" s="199" t="s">
        <v>143</v>
      </c>
      <c r="AU205" s="199" t="s">
        <v>86</v>
      </c>
      <c r="AV205" s="12" t="s">
        <v>86</v>
      </c>
      <c r="AW205" s="12" t="s">
        <v>39</v>
      </c>
      <c r="AX205" s="12" t="s">
        <v>24</v>
      </c>
      <c r="AY205" s="199" t="s">
        <v>130</v>
      </c>
    </row>
    <row r="206" spans="2:65" s="1" customFormat="1" ht="16.5" customHeight="1">
      <c r="B206" s="173"/>
      <c r="C206" s="222" t="s">
        <v>345</v>
      </c>
      <c r="D206" s="222" t="s">
        <v>340</v>
      </c>
      <c r="E206" s="223" t="s">
        <v>797</v>
      </c>
      <c r="F206" s="224" t="s">
        <v>798</v>
      </c>
      <c r="G206" s="225" t="s">
        <v>156</v>
      </c>
      <c r="H206" s="226">
        <v>13.195</v>
      </c>
      <c r="I206" s="227"/>
      <c r="J206" s="228">
        <f>ROUND(I206*H206,2)</f>
        <v>0</v>
      </c>
      <c r="K206" s="224" t="s">
        <v>136</v>
      </c>
      <c r="L206" s="229"/>
      <c r="M206" s="230" t="s">
        <v>5</v>
      </c>
      <c r="N206" s="231" t="s">
        <v>47</v>
      </c>
      <c r="O206" s="42"/>
      <c r="P206" s="183">
        <f>O206*H206</f>
        <v>0</v>
      </c>
      <c r="Q206" s="183">
        <v>2.7999999999999998E-4</v>
      </c>
      <c r="R206" s="183">
        <f>Q206*H206</f>
        <v>3.6945999999999997E-3</v>
      </c>
      <c r="S206" s="183">
        <v>0</v>
      </c>
      <c r="T206" s="184">
        <f>S206*H206</f>
        <v>0</v>
      </c>
      <c r="AR206" s="24" t="s">
        <v>211</v>
      </c>
      <c r="AT206" s="24" t="s">
        <v>340</v>
      </c>
      <c r="AU206" s="24" t="s">
        <v>86</v>
      </c>
      <c r="AY206" s="24" t="s">
        <v>130</v>
      </c>
      <c r="BE206" s="185">
        <f>IF(N206="základní",J206,0)</f>
        <v>0</v>
      </c>
      <c r="BF206" s="185">
        <f>IF(N206="snížená",J206,0)</f>
        <v>0</v>
      </c>
      <c r="BG206" s="185">
        <f>IF(N206="zákl. přenesená",J206,0)</f>
        <v>0</v>
      </c>
      <c r="BH206" s="185">
        <f>IF(N206="sníž. přenesená",J206,0)</f>
        <v>0</v>
      </c>
      <c r="BI206" s="185">
        <f>IF(N206="nulová",J206,0)</f>
        <v>0</v>
      </c>
      <c r="BJ206" s="24" t="s">
        <v>24</v>
      </c>
      <c r="BK206" s="185">
        <f>ROUND(I206*H206,2)</f>
        <v>0</v>
      </c>
      <c r="BL206" s="24" t="s">
        <v>137</v>
      </c>
      <c r="BM206" s="24" t="s">
        <v>799</v>
      </c>
    </row>
    <row r="207" spans="2:65" s="1" customFormat="1" ht="13.5">
      <c r="B207" s="41"/>
      <c r="D207" s="186" t="s">
        <v>139</v>
      </c>
      <c r="F207" s="187" t="s">
        <v>798</v>
      </c>
      <c r="I207" s="188"/>
      <c r="L207" s="41"/>
      <c r="M207" s="189"/>
      <c r="N207" s="42"/>
      <c r="O207" s="42"/>
      <c r="P207" s="42"/>
      <c r="Q207" s="42"/>
      <c r="R207" s="42"/>
      <c r="S207" s="42"/>
      <c r="T207" s="70"/>
      <c r="AT207" s="24" t="s">
        <v>139</v>
      </c>
      <c r="AU207" s="24" t="s">
        <v>86</v>
      </c>
    </row>
    <row r="208" spans="2:65" s="12" customFormat="1" ht="13.5">
      <c r="B208" s="198"/>
      <c r="D208" s="186" t="s">
        <v>143</v>
      </c>
      <c r="E208" s="199" t="s">
        <v>5</v>
      </c>
      <c r="F208" s="200" t="s">
        <v>800</v>
      </c>
      <c r="H208" s="201">
        <v>13.195</v>
      </c>
      <c r="I208" s="202"/>
      <c r="L208" s="198"/>
      <c r="M208" s="203"/>
      <c r="N208" s="204"/>
      <c r="O208" s="204"/>
      <c r="P208" s="204"/>
      <c r="Q208" s="204"/>
      <c r="R208" s="204"/>
      <c r="S208" s="204"/>
      <c r="T208" s="205"/>
      <c r="AT208" s="199" t="s">
        <v>143</v>
      </c>
      <c r="AU208" s="199" t="s">
        <v>86</v>
      </c>
      <c r="AV208" s="12" t="s">
        <v>86</v>
      </c>
      <c r="AW208" s="12" t="s">
        <v>39</v>
      </c>
      <c r="AX208" s="12" t="s">
        <v>24</v>
      </c>
      <c r="AY208" s="199" t="s">
        <v>130</v>
      </c>
    </row>
    <row r="209" spans="2:65" s="1" customFormat="1" ht="16.5" customHeight="1">
      <c r="B209" s="173"/>
      <c r="C209" s="174" t="s">
        <v>349</v>
      </c>
      <c r="D209" s="174" t="s">
        <v>132</v>
      </c>
      <c r="E209" s="175" t="s">
        <v>441</v>
      </c>
      <c r="F209" s="176" t="s">
        <v>442</v>
      </c>
      <c r="G209" s="177" t="s">
        <v>156</v>
      </c>
      <c r="H209" s="178">
        <v>13</v>
      </c>
      <c r="I209" s="179"/>
      <c r="J209" s="180">
        <f>ROUND(I209*H209,2)</f>
        <v>0</v>
      </c>
      <c r="K209" s="176" t="s">
        <v>136</v>
      </c>
      <c r="L209" s="41"/>
      <c r="M209" s="181" t="s">
        <v>5</v>
      </c>
      <c r="N209" s="182" t="s">
        <v>47</v>
      </c>
      <c r="O209" s="42"/>
      <c r="P209" s="183">
        <f>O209*H209</f>
        <v>0</v>
      </c>
      <c r="Q209" s="183">
        <v>0</v>
      </c>
      <c r="R209" s="183">
        <f>Q209*H209</f>
        <v>0</v>
      </c>
      <c r="S209" s="183">
        <v>0</v>
      </c>
      <c r="T209" s="184">
        <f>S209*H209</f>
        <v>0</v>
      </c>
      <c r="AR209" s="24" t="s">
        <v>137</v>
      </c>
      <c r="AT209" s="24" t="s">
        <v>132</v>
      </c>
      <c r="AU209" s="24" t="s">
        <v>86</v>
      </c>
      <c r="AY209" s="24" t="s">
        <v>130</v>
      </c>
      <c r="BE209" s="185">
        <f>IF(N209="základní",J209,0)</f>
        <v>0</v>
      </c>
      <c r="BF209" s="185">
        <f>IF(N209="snížená",J209,0)</f>
        <v>0</v>
      </c>
      <c r="BG209" s="185">
        <f>IF(N209="zákl. přenesená",J209,0)</f>
        <v>0</v>
      </c>
      <c r="BH209" s="185">
        <f>IF(N209="sníž. přenesená",J209,0)</f>
        <v>0</v>
      </c>
      <c r="BI209" s="185">
        <f>IF(N209="nulová",J209,0)</f>
        <v>0</v>
      </c>
      <c r="BJ209" s="24" t="s">
        <v>24</v>
      </c>
      <c r="BK209" s="185">
        <f>ROUND(I209*H209,2)</f>
        <v>0</v>
      </c>
      <c r="BL209" s="24" t="s">
        <v>137</v>
      </c>
      <c r="BM209" s="24" t="s">
        <v>443</v>
      </c>
    </row>
    <row r="210" spans="2:65" s="1" customFormat="1" ht="13.5">
      <c r="B210" s="41"/>
      <c r="D210" s="186" t="s">
        <v>139</v>
      </c>
      <c r="F210" s="187" t="s">
        <v>442</v>
      </c>
      <c r="I210" s="188"/>
      <c r="L210" s="41"/>
      <c r="M210" s="189"/>
      <c r="N210" s="42"/>
      <c r="O210" s="42"/>
      <c r="P210" s="42"/>
      <c r="Q210" s="42"/>
      <c r="R210" s="42"/>
      <c r="S210" s="42"/>
      <c r="T210" s="70"/>
      <c r="AT210" s="24" t="s">
        <v>139</v>
      </c>
      <c r="AU210" s="24" t="s">
        <v>86</v>
      </c>
    </row>
    <row r="211" spans="2:65" s="1" customFormat="1" ht="40.5">
      <c r="B211" s="41"/>
      <c r="D211" s="186" t="s">
        <v>141</v>
      </c>
      <c r="F211" s="190" t="s">
        <v>444</v>
      </c>
      <c r="I211" s="188"/>
      <c r="L211" s="41"/>
      <c r="M211" s="189"/>
      <c r="N211" s="42"/>
      <c r="O211" s="42"/>
      <c r="P211" s="42"/>
      <c r="Q211" s="42"/>
      <c r="R211" s="42"/>
      <c r="S211" s="42"/>
      <c r="T211" s="70"/>
      <c r="AT211" s="24" t="s">
        <v>141</v>
      </c>
      <c r="AU211" s="24" t="s">
        <v>86</v>
      </c>
    </row>
    <row r="212" spans="2:65" s="1" customFormat="1" ht="16.5" customHeight="1">
      <c r="B212" s="173"/>
      <c r="C212" s="174" t="s">
        <v>364</v>
      </c>
      <c r="D212" s="174" t="s">
        <v>132</v>
      </c>
      <c r="E212" s="175" t="s">
        <v>446</v>
      </c>
      <c r="F212" s="176" t="s">
        <v>447</v>
      </c>
      <c r="G212" s="177" t="s">
        <v>156</v>
      </c>
      <c r="H212" s="178">
        <v>13</v>
      </c>
      <c r="I212" s="179"/>
      <c r="J212" s="180">
        <f>ROUND(I212*H212,2)</f>
        <v>0</v>
      </c>
      <c r="K212" s="176" t="s">
        <v>136</v>
      </c>
      <c r="L212" s="41"/>
      <c r="M212" s="181" t="s">
        <v>5</v>
      </c>
      <c r="N212" s="182" t="s">
        <v>47</v>
      </c>
      <c r="O212" s="42"/>
      <c r="P212" s="183">
        <f>O212*H212</f>
        <v>0</v>
      </c>
      <c r="Q212" s="183">
        <v>0</v>
      </c>
      <c r="R212" s="183">
        <f>Q212*H212</f>
        <v>0</v>
      </c>
      <c r="S212" s="183">
        <v>0</v>
      </c>
      <c r="T212" s="184">
        <f>S212*H212</f>
        <v>0</v>
      </c>
      <c r="AR212" s="24" t="s">
        <v>137</v>
      </c>
      <c r="AT212" s="24" t="s">
        <v>132</v>
      </c>
      <c r="AU212" s="24" t="s">
        <v>86</v>
      </c>
      <c r="AY212" s="24" t="s">
        <v>130</v>
      </c>
      <c r="BE212" s="185">
        <f>IF(N212="základní",J212,0)</f>
        <v>0</v>
      </c>
      <c r="BF212" s="185">
        <f>IF(N212="snížená",J212,0)</f>
        <v>0</v>
      </c>
      <c r="BG212" s="185">
        <f>IF(N212="zákl. přenesená",J212,0)</f>
        <v>0</v>
      </c>
      <c r="BH212" s="185">
        <f>IF(N212="sníž. přenesená",J212,0)</f>
        <v>0</v>
      </c>
      <c r="BI212" s="185">
        <f>IF(N212="nulová",J212,0)</f>
        <v>0</v>
      </c>
      <c r="BJ212" s="24" t="s">
        <v>24</v>
      </c>
      <c r="BK212" s="185">
        <f>ROUND(I212*H212,2)</f>
        <v>0</v>
      </c>
      <c r="BL212" s="24" t="s">
        <v>137</v>
      </c>
      <c r="BM212" s="24" t="s">
        <v>448</v>
      </c>
    </row>
    <row r="213" spans="2:65" s="1" customFormat="1" ht="13.5">
      <c r="B213" s="41"/>
      <c r="D213" s="186" t="s">
        <v>139</v>
      </c>
      <c r="F213" s="187" t="s">
        <v>449</v>
      </c>
      <c r="I213" s="188"/>
      <c r="L213" s="41"/>
      <c r="M213" s="189"/>
      <c r="N213" s="42"/>
      <c r="O213" s="42"/>
      <c r="P213" s="42"/>
      <c r="Q213" s="42"/>
      <c r="R213" s="42"/>
      <c r="S213" s="42"/>
      <c r="T213" s="70"/>
      <c r="AT213" s="24" t="s">
        <v>139</v>
      </c>
      <c r="AU213" s="24" t="s">
        <v>86</v>
      </c>
    </row>
    <row r="214" spans="2:65" s="1" customFormat="1" ht="94.5">
      <c r="B214" s="41"/>
      <c r="D214" s="186" t="s">
        <v>141</v>
      </c>
      <c r="F214" s="190" t="s">
        <v>450</v>
      </c>
      <c r="I214" s="188"/>
      <c r="L214" s="41"/>
      <c r="M214" s="189"/>
      <c r="N214" s="42"/>
      <c r="O214" s="42"/>
      <c r="P214" s="42"/>
      <c r="Q214" s="42"/>
      <c r="R214" s="42"/>
      <c r="S214" s="42"/>
      <c r="T214" s="70"/>
      <c r="AT214" s="24" t="s">
        <v>141</v>
      </c>
      <c r="AU214" s="24" t="s">
        <v>86</v>
      </c>
    </row>
    <row r="215" spans="2:65" s="1" customFormat="1" ht="16.5" customHeight="1">
      <c r="B215" s="173"/>
      <c r="C215" s="174" t="s">
        <v>369</v>
      </c>
      <c r="D215" s="174" t="s">
        <v>132</v>
      </c>
      <c r="E215" s="175" t="s">
        <v>452</v>
      </c>
      <c r="F215" s="176" t="s">
        <v>453</v>
      </c>
      <c r="G215" s="177" t="s">
        <v>156</v>
      </c>
      <c r="H215" s="178">
        <v>13</v>
      </c>
      <c r="I215" s="179"/>
      <c r="J215" s="180">
        <f>ROUND(I215*H215,2)</f>
        <v>0</v>
      </c>
      <c r="K215" s="176" t="s">
        <v>5</v>
      </c>
      <c r="L215" s="41"/>
      <c r="M215" s="181" t="s">
        <v>5</v>
      </c>
      <c r="N215" s="182" t="s">
        <v>47</v>
      </c>
      <c r="O215" s="42"/>
      <c r="P215" s="183">
        <f>O215*H215</f>
        <v>0</v>
      </c>
      <c r="Q215" s="183">
        <v>1.9000000000000001E-4</v>
      </c>
      <c r="R215" s="183">
        <f>Q215*H215</f>
        <v>2.47E-3</v>
      </c>
      <c r="S215" s="183">
        <v>0</v>
      </c>
      <c r="T215" s="184">
        <f>S215*H215</f>
        <v>0</v>
      </c>
      <c r="AR215" s="24" t="s">
        <v>137</v>
      </c>
      <c r="AT215" s="24" t="s">
        <v>132</v>
      </c>
      <c r="AU215" s="24" t="s">
        <v>86</v>
      </c>
      <c r="AY215" s="24" t="s">
        <v>130</v>
      </c>
      <c r="BE215" s="185">
        <f>IF(N215="základní",J215,0)</f>
        <v>0</v>
      </c>
      <c r="BF215" s="185">
        <f>IF(N215="snížená",J215,0)</f>
        <v>0</v>
      </c>
      <c r="BG215" s="185">
        <f>IF(N215="zákl. přenesená",J215,0)</f>
        <v>0</v>
      </c>
      <c r="BH215" s="185">
        <f>IF(N215="sníž. přenesená",J215,0)</f>
        <v>0</v>
      </c>
      <c r="BI215" s="185">
        <f>IF(N215="nulová",J215,0)</f>
        <v>0</v>
      </c>
      <c r="BJ215" s="24" t="s">
        <v>24</v>
      </c>
      <c r="BK215" s="185">
        <f>ROUND(I215*H215,2)</f>
        <v>0</v>
      </c>
      <c r="BL215" s="24" t="s">
        <v>137</v>
      </c>
      <c r="BM215" s="24" t="s">
        <v>454</v>
      </c>
    </row>
    <row r="216" spans="2:65" s="1" customFormat="1" ht="13.5">
      <c r="B216" s="41"/>
      <c r="D216" s="186" t="s">
        <v>139</v>
      </c>
      <c r="F216" s="187" t="s">
        <v>453</v>
      </c>
      <c r="I216" s="188"/>
      <c r="L216" s="41"/>
      <c r="M216" s="189"/>
      <c r="N216" s="42"/>
      <c r="O216" s="42"/>
      <c r="P216" s="42"/>
      <c r="Q216" s="42"/>
      <c r="R216" s="42"/>
      <c r="S216" s="42"/>
      <c r="T216" s="70"/>
      <c r="AT216" s="24" t="s">
        <v>139</v>
      </c>
      <c r="AU216" s="24" t="s">
        <v>86</v>
      </c>
    </row>
    <row r="217" spans="2:65" s="1" customFormat="1" ht="16.5" customHeight="1">
      <c r="B217" s="173"/>
      <c r="C217" s="174" t="s">
        <v>375</v>
      </c>
      <c r="D217" s="174" t="s">
        <v>132</v>
      </c>
      <c r="E217" s="175" t="s">
        <v>457</v>
      </c>
      <c r="F217" s="176" t="s">
        <v>458</v>
      </c>
      <c r="G217" s="177" t="s">
        <v>156</v>
      </c>
      <c r="H217" s="178">
        <v>13</v>
      </c>
      <c r="I217" s="179"/>
      <c r="J217" s="180">
        <f>ROUND(I217*H217,2)</f>
        <v>0</v>
      </c>
      <c r="K217" s="176" t="s">
        <v>136</v>
      </c>
      <c r="L217" s="41"/>
      <c r="M217" s="181" t="s">
        <v>5</v>
      </c>
      <c r="N217" s="182" t="s">
        <v>47</v>
      </c>
      <c r="O217" s="42"/>
      <c r="P217" s="183">
        <f>O217*H217</f>
        <v>0</v>
      </c>
      <c r="Q217" s="183">
        <v>9.0000000000000006E-5</v>
      </c>
      <c r="R217" s="183">
        <f>Q217*H217</f>
        <v>1.17E-3</v>
      </c>
      <c r="S217" s="183">
        <v>0</v>
      </c>
      <c r="T217" s="184">
        <f>S217*H217</f>
        <v>0</v>
      </c>
      <c r="AR217" s="24" t="s">
        <v>137</v>
      </c>
      <c r="AT217" s="24" t="s">
        <v>132</v>
      </c>
      <c r="AU217" s="24" t="s">
        <v>86</v>
      </c>
      <c r="AY217" s="24" t="s">
        <v>130</v>
      </c>
      <c r="BE217" s="185">
        <f>IF(N217="základní",J217,0)</f>
        <v>0</v>
      </c>
      <c r="BF217" s="185">
        <f>IF(N217="snížená",J217,0)</f>
        <v>0</v>
      </c>
      <c r="BG217" s="185">
        <f>IF(N217="zákl. přenesená",J217,0)</f>
        <v>0</v>
      </c>
      <c r="BH217" s="185">
        <f>IF(N217="sníž. přenesená",J217,0)</f>
        <v>0</v>
      </c>
      <c r="BI217" s="185">
        <f>IF(N217="nulová",J217,0)</f>
        <v>0</v>
      </c>
      <c r="BJ217" s="24" t="s">
        <v>24</v>
      </c>
      <c r="BK217" s="185">
        <f>ROUND(I217*H217,2)</f>
        <v>0</v>
      </c>
      <c r="BL217" s="24" t="s">
        <v>137</v>
      </c>
      <c r="BM217" s="24" t="s">
        <v>459</v>
      </c>
    </row>
    <row r="218" spans="2:65" s="1" customFormat="1" ht="13.5">
      <c r="B218" s="41"/>
      <c r="D218" s="186" t="s">
        <v>139</v>
      </c>
      <c r="F218" s="187" t="s">
        <v>460</v>
      </c>
      <c r="I218" s="188"/>
      <c r="L218" s="41"/>
      <c r="M218" s="189"/>
      <c r="N218" s="42"/>
      <c r="O218" s="42"/>
      <c r="P218" s="42"/>
      <c r="Q218" s="42"/>
      <c r="R218" s="42"/>
      <c r="S218" s="42"/>
      <c r="T218" s="70"/>
      <c r="AT218" s="24" t="s">
        <v>139</v>
      </c>
      <c r="AU218" s="24" t="s">
        <v>86</v>
      </c>
    </row>
    <row r="219" spans="2:65" s="1" customFormat="1" ht="16.5" customHeight="1">
      <c r="B219" s="173"/>
      <c r="C219" s="174" t="s">
        <v>381</v>
      </c>
      <c r="D219" s="174" t="s">
        <v>132</v>
      </c>
      <c r="E219" s="175" t="s">
        <v>469</v>
      </c>
      <c r="F219" s="176" t="s">
        <v>470</v>
      </c>
      <c r="G219" s="177" t="s">
        <v>465</v>
      </c>
      <c r="H219" s="178">
        <v>5</v>
      </c>
      <c r="I219" s="179"/>
      <c r="J219" s="180">
        <f>ROUND(I219*H219,2)</f>
        <v>0</v>
      </c>
      <c r="K219" s="176" t="s">
        <v>136</v>
      </c>
      <c r="L219" s="41"/>
      <c r="M219" s="181" t="s">
        <v>5</v>
      </c>
      <c r="N219" s="182" t="s">
        <v>47</v>
      </c>
      <c r="O219" s="42"/>
      <c r="P219" s="183">
        <f>O219*H219</f>
        <v>0</v>
      </c>
      <c r="Q219" s="183">
        <v>3.1E-4</v>
      </c>
      <c r="R219" s="183">
        <f>Q219*H219</f>
        <v>1.5499999999999999E-3</v>
      </c>
      <c r="S219" s="183">
        <v>0</v>
      </c>
      <c r="T219" s="184">
        <f>S219*H219</f>
        <v>0</v>
      </c>
      <c r="AR219" s="24" t="s">
        <v>137</v>
      </c>
      <c r="AT219" s="24" t="s">
        <v>132</v>
      </c>
      <c r="AU219" s="24" t="s">
        <v>86</v>
      </c>
      <c r="AY219" s="24" t="s">
        <v>130</v>
      </c>
      <c r="BE219" s="185">
        <f>IF(N219="základní",J219,0)</f>
        <v>0</v>
      </c>
      <c r="BF219" s="185">
        <f>IF(N219="snížená",J219,0)</f>
        <v>0</v>
      </c>
      <c r="BG219" s="185">
        <f>IF(N219="zákl. přenesená",J219,0)</f>
        <v>0</v>
      </c>
      <c r="BH219" s="185">
        <f>IF(N219="sníž. přenesená",J219,0)</f>
        <v>0</v>
      </c>
      <c r="BI219" s="185">
        <f>IF(N219="nulová",J219,0)</f>
        <v>0</v>
      </c>
      <c r="BJ219" s="24" t="s">
        <v>24</v>
      </c>
      <c r="BK219" s="185">
        <f>ROUND(I219*H219,2)</f>
        <v>0</v>
      </c>
      <c r="BL219" s="24" t="s">
        <v>137</v>
      </c>
      <c r="BM219" s="24" t="s">
        <v>471</v>
      </c>
    </row>
    <row r="220" spans="2:65" s="1" customFormat="1" ht="13.5">
      <c r="B220" s="41"/>
      <c r="D220" s="186" t="s">
        <v>139</v>
      </c>
      <c r="F220" s="187" t="s">
        <v>472</v>
      </c>
      <c r="I220" s="188"/>
      <c r="L220" s="41"/>
      <c r="M220" s="189"/>
      <c r="N220" s="42"/>
      <c r="O220" s="42"/>
      <c r="P220" s="42"/>
      <c r="Q220" s="42"/>
      <c r="R220" s="42"/>
      <c r="S220" s="42"/>
      <c r="T220" s="70"/>
      <c r="AT220" s="24" t="s">
        <v>139</v>
      </c>
      <c r="AU220" s="24" t="s">
        <v>86</v>
      </c>
    </row>
    <row r="221" spans="2:65" s="1" customFormat="1" ht="67.5">
      <c r="B221" s="41"/>
      <c r="D221" s="186" t="s">
        <v>141</v>
      </c>
      <c r="F221" s="190" t="s">
        <v>473</v>
      </c>
      <c r="I221" s="188"/>
      <c r="L221" s="41"/>
      <c r="M221" s="189"/>
      <c r="N221" s="42"/>
      <c r="O221" s="42"/>
      <c r="P221" s="42"/>
      <c r="Q221" s="42"/>
      <c r="R221" s="42"/>
      <c r="S221" s="42"/>
      <c r="T221" s="70"/>
      <c r="AT221" s="24" t="s">
        <v>141</v>
      </c>
      <c r="AU221" s="24" t="s">
        <v>86</v>
      </c>
    </row>
    <row r="222" spans="2:65" s="12" customFormat="1" ht="13.5">
      <c r="B222" s="198"/>
      <c r="D222" s="186" t="s">
        <v>143</v>
      </c>
      <c r="E222" s="199" t="s">
        <v>5</v>
      </c>
      <c r="F222" s="200" t="s">
        <v>801</v>
      </c>
      <c r="H222" s="201">
        <v>5</v>
      </c>
      <c r="I222" s="202"/>
      <c r="L222" s="198"/>
      <c r="M222" s="203"/>
      <c r="N222" s="204"/>
      <c r="O222" s="204"/>
      <c r="P222" s="204"/>
      <c r="Q222" s="204"/>
      <c r="R222" s="204"/>
      <c r="S222" s="204"/>
      <c r="T222" s="205"/>
      <c r="AT222" s="199" t="s">
        <v>143</v>
      </c>
      <c r="AU222" s="199" t="s">
        <v>86</v>
      </c>
      <c r="AV222" s="12" t="s">
        <v>86</v>
      </c>
      <c r="AW222" s="12" t="s">
        <v>39</v>
      </c>
      <c r="AX222" s="12" t="s">
        <v>24</v>
      </c>
      <c r="AY222" s="199" t="s">
        <v>130</v>
      </c>
    </row>
    <row r="223" spans="2:65" s="1" customFormat="1" ht="16.5" customHeight="1">
      <c r="B223" s="173"/>
      <c r="C223" s="174" t="s">
        <v>388</v>
      </c>
      <c r="D223" s="174" t="s">
        <v>132</v>
      </c>
      <c r="E223" s="175" t="s">
        <v>802</v>
      </c>
      <c r="F223" s="176" t="s">
        <v>803</v>
      </c>
      <c r="G223" s="177" t="s">
        <v>465</v>
      </c>
      <c r="H223" s="178">
        <v>5</v>
      </c>
      <c r="I223" s="179"/>
      <c r="J223" s="180">
        <f>ROUND(I223*H223,2)</f>
        <v>0</v>
      </c>
      <c r="K223" s="176" t="s">
        <v>136</v>
      </c>
      <c r="L223" s="41"/>
      <c r="M223" s="181" t="s">
        <v>5</v>
      </c>
      <c r="N223" s="182" t="s">
        <v>47</v>
      </c>
      <c r="O223" s="42"/>
      <c r="P223" s="183">
        <f>O223*H223</f>
        <v>0</v>
      </c>
      <c r="Q223" s="183">
        <v>0</v>
      </c>
      <c r="R223" s="183">
        <f>Q223*H223</f>
        <v>0</v>
      </c>
      <c r="S223" s="183">
        <v>0</v>
      </c>
      <c r="T223" s="184">
        <f>S223*H223</f>
        <v>0</v>
      </c>
      <c r="AR223" s="24" t="s">
        <v>137</v>
      </c>
      <c r="AT223" s="24" t="s">
        <v>132</v>
      </c>
      <c r="AU223" s="24" t="s">
        <v>86</v>
      </c>
      <c r="AY223" s="24" t="s">
        <v>130</v>
      </c>
      <c r="BE223" s="185">
        <f>IF(N223="základní",J223,0)</f>
        <v>0</v>
      </c>
      <c r="BF223" s="185">
        <f>IF(N223="snížená",J223,0)</f>
        <v>0</v>
      </c>
      <c r="BG223" s="185">
        <f>IF(N223="zákl. přenesená",J223,0)</f>
        <v>0</v>
      </c>
      <c r="BH223" s="185">
        <f>IF(N223="sníž. přenesená",J223,0)</f>
        <v>0</v>
      </c>
      <c r="BI223" s="185">
        <f>IF(N223="nulová",J223,0)</f>
        <v>0</v>
      </c>
      <c r="BJ223" s="24" t="s">
        <v>24</v>
      </c>
      <c r="BK223" s="185">
        <f>ROUND(I223*H223,2)</f>
        <v>0</v>
      </c>
      <c r="BL223" s="24" t="s">
        <v>137</v>
      </c>
      <c r="BM223" s="24" t="s">
        <v>804</v>
      </c>
    </row>
    <row r="224" spans="2:65" s="1" customFormat="1" ht="27">
      <c r="B224" s="41"/>
      <c r="D224" s="186" t="s">
        <v>139</v>
      </c>
      <c r="F224" s="187" t="s">
        <v>805</v>
      </c>
      <c r="I224" s="188"/>
      <c r="L224" s="41"/>
      <c r="M224" s="189"/>
      <c r="N224" s="42"/>
      <c r="O224" s="42"/>
      <c r="P224" s="42"/>
      <c r="Q224" s="42"/>
      <c r="R224" s="42"/>
      <c r="S224" s="42"/>
      <c r="T224" s="70"/>
      <c r="AT224" s="24" t="s">
        <v>139</v>
      </c>
      <c r="AU224" s="24" t="s">
        <v>86</v>
      </c>
    </row>
    <row r="225" spans="2:65" s="1" customFormat="1" ht="40.5">
      <c r="B225" s="41"/>
      <c r="D225" s="186" t="s">
        <v>141</v>
      </c>
      <c r="F225" s="190" t="s">
        <v>534</v>
      </c>
      <c r="I225" s="188"/>
      <c r="L225" s="41"/>
      <c r="M225" s="189"/>
      <c r="N225" s="42"/>
      <c r="O225" s="42"/>
      <c r="P225" s="42"/>
      <c r="Q225" s="42"/>
      <c r="R225" s="42"/>
      <c r="S225" s="42"/>
      <c r="T225" s="70"/>
      <c r="AT225" s="24" t="s">
        <v>141</v>
      </c>
      <c r="AU225" s="24" t="s">
        <v>86</v>
      </c>
    </row>
    <row r="226" spans="2:65" s="1" customFormat="1" ht="16.5" customHeight="1">
      <c r="B226" s="173"/>
      <c r="C226" s="222" t="s">
        <v>401</v>
      </c>
      <c r="D226" s="222" t="s">
        <v>340</v>
      </c>
      <c r="E226" s="223" t="s">
        <v>806</v>
      </c>
      <c r="F226" s="224" t="s">
        <v>807</v>
      </c>
      <c r="G226" s="225" t="s">
        <v>538</v>
      </c>
      <c r="H226" s="226">
        <v>5</v>
      </c>
      <c r="I226" s="227"/>
      <c r="J226" s="228">
        <f>ROUND(I226*H226,2)</f>
        <v>0</v>
      </c>
      <c r="K226" s="224" t="s">
        <v>5</v>
      </c>
      <c r="L226" s="229"/>
      <c r="M226" s="230" t="s">
        <v>5</v>
      </c>
      <c r="N226" s="231" t="s">
        <v>47</v>
      </c>
      <c r="O226" s="42"/>
      <c r="P226" s="183">
        <f>O226*H226</f>
        <v>0</v>
      </c>
      <c r="Q226" s="183">
        <v>6.3999999999999997E-5</v>
      </c>
      <c r="R226" s="183">
        <f>Q226*H226</f>
        <v>3.1999999999999997E-4</v>
      </c>
      <c r="S226" s="183">
        <v>0</v>
      </c>
      <c r="T226" s="184">
        <f>S226*H226</f>
        <v>0</v>
      </c>
      <c r="AR226" s="24" t="s">
        <v>211</v>
      </c>
      <c r="AT226" s="24" t="s">
        <v>340</v>
      </c>
      <c r="AU226" s="24" t="s">
        <v>86</v>
      </c>
      <c r="AY226" s="24" t="s">
        <v>130</v>
      </c>
      <c r="BE226" s="185">
        <f>IF(N226="základní",J226,0)</f>
        <v>0</v>
      </c>
      <c r="BF226" s="185">
        <f>IF(N226="snížená",J226,0)</f>
        <v>0</v>
      </c>
      <c r="BG226" s="185">
        <f>IF(N226="zákl. přenesená",J226,0)</f>
        <v>0</v>
      </c>
      <c r="BH226" s="185">
        <f>IF(N226="sníž. přenesená",J226,0)</f>
        <v>0</v>
      </c>
      <c r="BI226" s="185">
        <f>IF(N226="nulová",J226,0)</f>
        <v>0</v>
      </c>
      <c r="BJ226" s="24" t="s">
        <v>24</v>
      </c>
      <c r="BK226" s="185">
        <f>ROUND(I226*H226,2)</f>
        <v>0</v>
      </c>
      <c r="BL226" s="24" t="s">
        <v>137</v>
      </c>
      <c r="BM226" s="24" t="s">
        <v>808</v>
      </c>
    </row>
    <row r="227" spans="2:65" s="12" customFormat="1" ht="13.5">
      <c r="B227" s="198"/>
      <c r="D227" s="186" t="s">
        <v>143</v>
      </c>
      <c r="E227" s="199" t="s">
        <v>5</v>
      </c>
      <c r="F227" s="200" t="s">
        <v>801</v>
      </c>
      <c r="H227" s="201">
        <v>5</v>
      </c>
      <c r="I227" s="202"/>
      <c r="L227" s="198"/>
      <c r="M227" s="203"/>
      <c r="N227" s="204"/>
      <c r="O227" s="204"/>
      <c r="P227" s="204"/>
      <c r="Q227" s="204"/>
      <c r="R227" s="204"/>
      <c r="S227" s="204"/>
      <c r="T227" s="205"/>
      <c r="AT227" s="199" t="s">
        <v>143</v>
      </c>
      <c r="AU227" s="199" t="s">
        <v>86</v>
      </c>
      <c r="AV227" s="12" t="s">
        <v>86</v>
      </c>
      <c r="AW227" s="12" t="s">
        <v>39</v>
      </c>
      <c r="AX227" s="12" t="s">
        <v>24</v>
      </c>
      <c r="AY227" s="199" t="s">
        <v>130</v>
      </c>
    </row>
    <row r="228" spans="2:65" s="1" customFormat="1" ht="25.5" customHeight="1">
      <c r="B228" s="173"/>
      <c r="C228" s="222" t="s">
        <v>408</v>
      </c>
      <c r="D228" s="222" t="s">
        <v>340</v>
      </c>
      <c r="E228" s="223" t="s">
        <v>809</v>
      </c>
      <c r="F228" s="224" t="s">
        <v>810</v>
      </c>
      <c r="G228" s="225" t="s">
        <v>538</v>
      </c>
      <c r="H228" s="226">
        <v>5</v>
      </c>
      <c r="I228" s="227"/>
      <c r="J228" s="228">
        <f>ROUND(I228*H228,2)</f>
        <v>0</v>
      </c>
      <c r="K228" s="224" t="s">
        <v>5</v>
      </c>
      <c r="L228" s="229"/>
      <c r="M228" s="230" t="s">
        <v>5</v>
      </c>
      <c r="N228" s="231" t="s">
        <v>47</v>
      </c>
      <c r="O228" s="42"/>
      <c r="P228" s="183">
        <f>O228*H228</f>
        <v>0</v>
      </c>
      <c r="Q228" s="183">
        <v>9.7999999999999997E-4</v>
      </c>
      <c r="R228" s="183">
        <f>Q228*H228</f>
        <v>4.8999999999999998E-3</v>
      </c>
      <c r="S228" s="183">
        <v>0</v>
      </c>
      <c r="T228" s="184">
        <f>S228*H228</f>
        <v>0</v>
      </c>
      <c r="AR228" s="24" t="s">
        <v>211</v>
      </c>
      <c r="AT228" s="24" t="s">
        <v>340</v>
      </c>
      <c r="AU228" s="24" t="s">
        <v>86</v>
      </c>
      <c r="AY228" s="24" t="s">
        <v>130</v>
      </c>
      <c r="BE228" s="185">
        <f>IF(N228="základní",J228,0)</f>
        <v>0</v>
      </c>
      <c r="BF228" s="185">
        <f>IF(N228="snížená",J228,0)</f>
        <v>0</v>
      </c>
      <c r="BG228" s="185">
        <f>IF(N228="zákl. přenesená",J228,0)</f>
        <v>0</v>
      </c>
      <c r="BH228" s="185">
        <f>IF(N228="sníž. přenesená",J228,0)</f>
        <v>0</v>
      </c>
      <c r="BI228" s="185">
        <f>IF(N228="nulová",J228,0)</f>
        <v>0</v>
      </c>
      <c r="BJ228" s="24" t="s">
        <v>24</v>
      </c>
      <c r="BK228" s="185">
        <f>ROUND(I228*H228,2)</f>
        <v>0</v>
      </c>
      <c r="BL228" s="24" t="s">
        <v>137</v>
      </c>
      <c r="BM228" s="24" t="s">
        <v>811</v>
      </c>
    </row>
    <row r="229" spans="2:65" s="12" customFormat="1" ht="13.5">
      <c r="B229" s="198"/>
      <c r="D229" s="186" t="s">
        <v>143</v>
      </c>
      <c r="E229" s="199" t="s">
        <v>5</v>
      </c>
      <c r="F229" s="200" t="s">
        <v>801</v>
      </c>
      <c r="H229" s="201">
        <v>5</v>
      </c>
      <c r="I229" s="202"/>
      <c r="L229" s="198"/>
      <c r="M229" s="203"/>
      <c r="N229" s="204"/>
      <c r="O229" s="204"/>
      <c r="P229" s="204"/>
      <c r="Q229" s="204"/>
      <c r="R229" s="204"/>
      <c r="S229" s="204"/>
      <c r="T229" s="205"/>
      <c r="AT229" s="199" t="s">
        <v>143</v>
      </c>
      <c r="AU229" s="199" t="s">
        <v>86</v>
      </c>
      <c r="AV229" s="12" t="s">
        <v>86</v>
      </c>
      <c r="AW229" s="12" t="s">
        <v>39</v>
      </c>
      <c r="AX229" s="12" t="s">
        <v>24</v>
      </c>
      <c r="AY229" s="199" t="s">
        <v>130</v>
      </c>
    </row>
    <row r="230" spans="2:65" s="1" customFormat="1" ht="16.5" customHeight="1">
      <c r="B230" s="173"/>
      <c r="C230" s="174" t="s">
        <v>415</v>
      </c>
      <c r="D230" s="174" t="s">
        <v>132</v>
      </c>
      <c r="E230" s="175" t="s">
        <v>606</v>
      </c>
      <c r="F230" s="176" t="s">
        <v>607</v>
      </c>
      <c r="G230" s="177" t="s">
        <v>465</v>
      </c>
      <c r="H230" s="178">
        <v>5</v>
      </c>
      <c r="I230" s="179"/>
      <c r="J230" s="180">
        <f>ROUND(I230*H230,2)</f>
        <v>0</v>
      </c>
      <c r="K230" s="176" t="s">
        <v>136</v>
      </c>
      <c r="L230" s="41"/>
      <c r="M230" s="181" t="s">
        <v>5</v>
      </c>
      <c r="N230" s="182" t="s">
        <v>47</v>
      </c>
      <c r="O230" s="42"/>
      <c r="P230" s="183">
        <f>O230*H230</f>
        <v>0</v>
      </c>
      <c r="Q230" s="183">
        <v>0.12303</v>
      </c>
      <c r="R230" s="183">
        <f>Q230*H230</f>
        <v>0.61514999999999997</v>
      </c>
      <c r="S230" s="183">
        <v>0</v>
      </c>
      <c r="T230" s="184">
        <f>S230*H230</f>
        <v>0</v>
      </c>
      <c r="AR230" s="24" t="s">
        <v>137</v>
      </c>
      <c r="AT230" s="24" t="s">
        <v>132</v>
      </c>
      <c r="AU230" s="24" t="s">
        <v>86</v>
      </c>
      <c r="AY230" s="24" t="s">
        <v>130</v>
      </c>
      <c r="BE230" s="185">
        <f>IF(N230="základní",J230,0)</f>
        <v>0</v>
      </c>
      <c r="BF230" s="185">
        <f>IF(N230="snížená",J230,0)</f>
        <v>0</v>
      </c>
      <c r="BG230" s="185">
        <f>IF(N230="zákl. přenesená",J230,0)</f>
        <v>0</v>
      </c>
      <c r="BH230" s="185">
        <f>IF(N230="sníž. přenesená",J230,0)</f>
        <v>0</v>
      </c>
      <c r="BI230" s="185">
        <f>IF(N230="nulová",J230,0)</f>
        <v>0</v>
      </c>
      <c r="BJ230" s="24" t="s">
        <v>24</v>
      </c>
      <c r="BK230" s="185">
        <f>ROUND(I230*H230,2)</f>
        <v>0</v>
      </c>
      <c r="BL230" s="24" t="s">
        <v>137</v>
      </c>
      <c r="BM230" s="24" t="s">
        <v>608</v>
      </c>
    </row>
    <row r="231" spans="2:65" s="1" customFormat="1" ht="13.5">
      <c r="B231" s="41"/>
      <c r="D231" s="186" t="s">
        <v>139</v>
      </c>
      <c r="F231" s="187" t="s">
        <v>607</v>
      </c>
      <c r="I231" s="188"/>
      <c r="L231" s="41"/>
      <c r="M231" s="189"/>
      <c r="N231" s="42"/>
      <c r="O231" s="42"/>
      <c r="P231" s="42"/>
      <c r="Q231" s="42"/>
      <c r="R231" s="42"/>
      <c r="S231" s="42"/>
      <c r="T231" s="70"/>
      <c r="AT231" s="24" t="s">
        <v>139</v>
      </c>
      <c r="AU231" s="24" t="s">
        <v>86</v>
      </c>
    </row>
    <row r="232" spans="2:65" s="1" customFormat="1" ht="40.5">
      <c r="B232" s="41"/>
      <c r="D232" s="186" t="s">
        <v>141</v>
      </c>
      <c r="F232" s="190" t="s">
        <v>609</v>
      </c>
      <c r="I232" s="188"/>
      <c r="L232" s="41"/>
      <c r="M232" s="189"/>
      <c r="N232" s="42"/>
      <c r="O232" s="42"/>
      <c r="P232" s="42"/>
      <c r="Q232" s="42"/>
      <c r="R232" s="42"/>
      <c r="S232" s="42"/>
      <c r="T232" s="70"/>
      <c r="AT232" s="24" t="s">
        <v>141</v>
      </c>
      <c r="AU232" s="24" t="s">
        <v>86</v>
      </c>
    </row>
    <row r="233" spans="2:65" s="1" customFormat="1" ht="16.5" customHeight="1">
      <c r="B233" s="173"/>
      <c r="C233" s="222" t="s">
        <v>421</v>
      </c>
      <c r="D233" s="222" t="s">
        <v>340</v>
      </c>
      <c r="E233" s="223" t="s">
        <v>812</v>
      </c>
      <c r="F233" s="224" t="s">
        <v>813</v>
      </c>
      <c r="G233" s="225" t="s">
        <v>490</v>
      </c>
      <c r="H233" s="226">
        <v>5</v>
      </c>
      <c r="I233" s="227"/>
      <c r="J233" s="228">
        <f>ROUND(I233*H233,2)</f>
        <v>0</v>
      </c>
      <c r="K233" s="224" t="s">
        <v>5</v>
      </c>
      <c r="L233" s="229"/>
      <c r="M233" s="230" t="s">
        <v>5</v>
      </c>
      <c r="N233" s="231" t="s">
        <v>47</v>
      </c>
      <c r="O233" s="42"/>
      <c r="P233" s="183">
        <f>O233*H233</f>
        <v>0</v>
      </c>
      <c r="Q233" s="183">
        <v>7.1000000000000004E-3</v>
      </c>
      <c r="R233" s="183">
        <f>Q233*H233</f>
        <v>3.5500000000000004E-2</v>
      </c>
      <c r="S233" s="183">
        <v>0</v>
      </c>
      <c r="T233" s="184">
        <f>S233*H233</f>
        <v>0</v>
      </c>
      <c r="AR233" s="24" t="s">
        <v>211</v>
      </c>
      <c r="AT233" s="24" t="s">
        <v>340</v>
      </c>
      <c r="AU233" s="24" t="s">
        <v>86</v>
      </c>
      <c r="AY233" s="24" t="s">
        <v>130</v>
      </c>
      <c r="BE233" s="185">
        <f>IF(N233="základní",J233,0)</f>
        <v>0</v>
      </c>
      <c r="BF233" s="185">
        <f>IF(N233="snížená",J233,0)</f>
        <v>0</v>
      </c>
      <c r="BG233" s="185">
        <f>IF(N233="zákl. přenesená",J233,0)</f>
        <v>0</v>
      </c>
      <c r="BH233" s="185">
        <f>IF(N233="sníž. přenesená",J233,0)</f>
        <v>0</v>
      </c>
      <c r="BI233" s="185">
        <f>IF(N233="nulová",J233,0)</f>
        <v>0</v>
      </c>
      <c r="BJ233" s="24" t="s">
        <v>24</v>
      </c>
      <c r="BK233" s="185">
        <f>ROUND(I233*H233,2)</f>
        <v>0</v>
      </c>
      <c r="BL233" s="24" t="s">
        <v>137</v>
      </c>
      <c r="BM233" s="24" t="s">
        <v>814</v>
      </c>
    </row>
    <row r="234" spans="2:65" s="1" customFormat="1" ht="13.5">
      <c r="B234" s="41"/>
      <c r="D234" s="186" t="s">
        <v>139</v>
      </c>
      <c r="F234" s="187" t="s">
        <v>813</v>
      </c>
      <c r="I234" s="188"/>
      <c r="L234" s="41"/>
      <c r="M234" s="189"/>
      <c r="N234" s="42"/>
      <c r="O234" s="42"/>
      <c r="P234" s="42"/>
      <c r="Q234" s="42"/>
      <c r="R234" s="42"/>
      <c r="S234" s="42"/>
      <c r="T234" s="70"/>
      <c r="AT234" s="24" t="s">
        <v>139</v>
      </c>
      <c r="AU234" s="24" t="s">
        <v>86</v>
      </c>
    </row>
    <row r="235" spans="2:65" s="12" customFormat="1" ht="13.5">
      <c r="B235" s="198"/>
      <c r="D235" s="186" t="s">
        <v>143</v>
      </c>
      <c r="E235" s="199" t="s">
        <v>5</v>
      </c>
      <c r="F235" s="200" t="s">
        <v>801</v>
      </c>
      <c r="H235" s="201">
        <v>5</v>
      </c>
      <c r="I235" s="202"/>
      <c r="L235" s="198"/>
      <c r="M235" s="203"/>
      <c r="N235" s="204"/>
      <c r="O235" s="204"/>
      <c r="P235" s="204"/>
      <c r="Q235" s="204"/>
      <c r="R235" s="204"/>
      <c r="S235" s="204"/>
      <c r="T235" s="205"/>
      <c r="AT235" s="199" t="s">
        <v>143</v>
      </c>
      <c r="AU235" s="199" t="s">
        <v>86</v>
      </c>
      <c r="AV235" s="12" t="s">
        <v>86</v>
      </c>
      <c r="AW235" s="12" t="s">
        <v>39</v>
      </c>
      <c r="AX235" s="12" t="s">
        <v>24</v>
      </c>
      <c r="AY235" s="199" t="s">
        <v>130</v>
      </c>
    </row>
    <row r="236" spans="2:65" s="1" customFormat="1" ht="16.5" customHeight="1">
      <c r="B236" s="173"/>
      <c r="C236" s="222" t="s">
        <v>428</v>
      </c>
      <c r="D236" s="222" t="s">
        <v>340</v>
      </c>
      <c r="E236" s="223" t="s">
        <v>617</v>
      </c>
      <c r="F236" s="224" t="s">
        <v>618</v>
      </c>
      <c r="G236" s="225" t="s">
        <v>490</v>
      </c>
      <c r="H236" s="226">
        <v>5</v>
      </c>
      <c r="I236" s="227"/>
      <c r="J236" s="228">
        <f>ROUND(I236*H236,2)</f>
        <v>0</v>
      </c>
      <c r="K236" s="224" t="s">
        <v>5</v>
      </c>
      <c r="L236" s="229"/>
      <c r="M236" s="230" t="s">
        <v>5</v>
      </c>
      <c r="N236" s="231" t="s">
        <v>47</v>
      </c>
      <c r="O236" s="42"/>
      <c r="P236" s="183">
        <f>O236*H236</f>
        <v>0</v>
      </c>
      <c r="Q236" s="183">
        <v>6.4999999999999997E-4</v>
      </c>
      <c r="R236" s="183">
        <f>Q236*H236</f>
        <v>3.2499999999999999E-3</v>
      </c>
      <c r="S236" s="183">
        <v>0</v>
      </c>
      <c r="T236" s="184">
        <f>S236*H236</f>
        <v>0</v>
      </c>
      <c r="AR236" s="24" t="s">
        <v>211</v>
      </c>
      <c r="AT236" s="24" t="s">
        <v>340</v>
      </c>
      <c r="AU236" s="24" t="s">
        <v>86</v>
      </c>
      <c r="AY236" s="24" t="s">
        <v>130</v>
      </c>
      <c r="BE236" s="185">
        <f>IF(N236="základní",J236,0)</f>
        <v>0</v>
      </c>
      <c r="BF236" s="185">
        <f>IF(N236="snížená",J236,0)</f>
        <v>0</v>
      </c>
      <c r="BG236" s="185">
        <f>IF(N236="zákl. přenesená",J236,0)</f>
        <v>0</v>
      </c>
      <c r="BH236" s="185">
        <f>IF(N236="sníž. přenesená",J236,0)</f>
        <v>0</v>
      </c>
      <c r="BI236" s="185">
        <f>IF(N236="nulová",J236,0)</f>
        <v>0</v>
      </c>
      <c r="BJ236" s="24" t="s">
        <v>24</v>
      </c>
      <c r="BK236" s="185">
        <f>ROUND(I236*H236,2)</f>
        <v>0</v>
      </c>
      <c r="BL236" s="24" t="s">
        <v>137</v>
      </c>
      <c r="BM236" s="24" t="s">
        <v>619</v>
      </c>
    </row>
    <row r="237" spans="2:65" s="1" customFormat="1" ht="13.5">
      <c r="B237" s="41"/>
      <c r="D237" s="186" t="s">
        <v>139</v>
      </c>
      <c r="F237" s="187" t="s">
        <v>620</v>
      </c>
      <c r="I237" s="188"/>
      <c r="L237" s="41"/>
      <c r="M237" s="189"/>
      <c r="N237" s="42"/>
      <c r="O237" s="42"/>
      <c r="P237" s="42"/>
      <c r="Q237" s="42"/>
      <c r="R237" s="42"/>
      <c r="S237" s="42"/>
      <c r="T237" s="70"/>
      <c r="AT237" s="24" t="s">
        <v>139</v>
      </c>
      <c r="AU237" s="24" t="s">
        <v>86</v>
      </c>
    </row>
    <row r="238" spans="2:65" s="12" customFormat="1" ht="13.5">
      <c r="B238" s="198"/>
      <c r="D238" s="186" t="s">
        <v>143</v>
      </c>
      <c r="E238" s="199" t="s">
        <v>5</v>
      </c>
      <c r="F238" s="200" t="s">
        <v>801</v>
      </c>
      <c r="H238" s="201">
        <v>5</v>
      </c>
      <c r="I238" s="202"/>
      <c r="L238" s="198"/>
      <c r="M238" s="203"/>
      <c r="N238" s="204"/>
      <c r="O238" s="204"/>
      <c r="P238" s="204"/>
      <c r="Q238" s="204"/>
      <c r="R238" s="204"/>
      <c r="S238" s="204"/>
      <c r="T238" s="205"/>
      <c r="AT238" s="199" t="s">
        <v>143</v>
      </c>
      <c r="AU238" s="199" t="s">
        <v>86</v>
      </c>
      <c r="AV238" s="12" t="s">
        <v>86</v>
      </c>
      <c r="AW238" s="12" t="s">
        <v>39</v>
      </c>
      <c r="AX238" s="12" t="s">
        <v>24</v>
      </c>
      <c r="AY238" s="199" t="s">
        <v>130</v>
      </c>
    </row>
    <row r="239" spans="2:65" s="1" customFormat="1" ht="16.5" customHeight="1">
      <c r="B239" s="173"/>
      <c r="C239" s="222" t="s">
        <v>435</v>
      </c>
      <c r="D239" s="222" t="s">
        <v>340</v>
      </c>
      <c r="E239" s="223" t="s">
        <v>815</v>
      </c>
      <c r="F239" s="224" t="s">
        <v>816</v>
      </c>
      <c r="G239" s="225" t="s">
        <v>538</v>
      </c>
      <c r="H239" s="226">
        <v>5</v>
      </c>
      <c r="I239" s="227"/>
      <c r="J239" s="228">
        <f>ROUND(I239*H239,2)</f>
        <v>0</v>
      </c>
      <c r="K239" s="224" t="s">
        <v>5</v>
      </c>
      <c r="L239" s="229"/>
      <c r="M239" s="230" t="s">
        <v>5</v>
      </c>
      <c r="N239" s="231" t="s">
        <v>47</v>
      </c>
      <c r="O239" s="42"/>
      <c r="P239" s="183">
        <f>O239*H239</f>
        <v>0</v>
      </c>
      <c r="Q239" s="183">
        <v>3.3999999999999998E-3</v>
      </c>
      <c r="R239" s="183">
        <f>Q239*H239</f>
        <v>1.6999999999999998E-2</v>
      </c>
      <c r="S239" s="183">
        <v>0</v>
      </c>
      <c r="T239" s="184">
        <f>S239*H239</f>
        <v>0</v>
      </c>
      <c r="AR239" s="24" t="s">
        <v>211</v>
      </c>
      <c r="AT239" s="24" t="s">
        <v>340</v>
      </c>
      <c r="AU239" s="24" t="s">
        <v>86</v>
      </c>
      <c r="AY239" s="24" t="s">
        <v>130</v>
      </c>
      <c r="BE239" s="185">
        <f>IF(N239="základní",J239,0)</f>
        <v>0</v>
      </c>
      <c r="BF239" s="185">
        <f>IF(N239="snížená",J239,0)</f>
        <v>0</v>
      </c>
      <c r="BG239" s="185">
        <f>IF(N239="zákl. přenesená",J239,0)</f>
        <v>0</v>
      </c>
      <c r="BH239" s="185">
        <f>IF(N239="sníž. přenesená",J239,0)</f>
        <v>0</v>
      </c>
      <c r="BI239" s="185">
        <f>IF(N239="nulová",J239,0)</f>
        <v>0</v>
      </c>
      <c r="BJ239" s="24" t="s">
        <v>24</v>
      </c>
      <c r="BK239" s="185">
        <f>ROUND(I239*H239,2)</f>
        <v>0</v>
      </c>
      <c r="BL239" s="24" t="s">
        <v>137</v>
      </c>
      <c r="BM239" s="24" t="s">
        <v>817</v>
      </c>
    </row>
    <row r="240" spans="2:65" s="12" customFormat="1" ht="13.5">
      <c r="B240" s="198"/>
      <c r="D240" s="186" t="s">
        <v>143</v>
      </c>
      <c r="E240" s="199" t="s">
        <v>5</v>
      </c>
      <c r="F240" s="200" t="s">
        <v>801</v>
      </c>
      <c r="H240" s="201">
        <v>5</v>
      </c>
      <c r="I240" s="202"/>
      <c r="L240" s="198"/>
      <c r="M240" s="203"/>
      <c r="N240" s="204"/>
      <c r="O240" s="204"/>
      <c r="P240" s="204"/>
      <c r="Q240" s="204"/>
      <c r="R240" s="204"/>
      <c r="S240" s="204"/>
      <c r="T240" s="205"/>
      <c r="AT240" s="199" t="s">
        <v>143</v>
      </c>
      <c r="AU240" s="199" t="s">
        <v>86</v>
      </c>
      <c r="AV240" s="12" t="s">
        <v>86</v>
      </c>
      <c r="AW240" s="12" t="s">
        <v>39</v>
      </c>
      <c r="AX240" s="12" t="s">
        <v>24</v>
      </c>
      <c r="AY240" s="199" t="s">
        <v>130</v>
      </c>
    </row>
    <row r="241" spans="2:65" s="10" customFormat="1" ht="29.85" customHeight="1">
      <c r="B241" s="160"/>
      <c r="D241" s="161" t="s">
        <v>75</v>
      </c>
      <c r="E241" s="171" t="s">
        <v>635</v>
      </c>
      <c r="F241" s="171" t="s">
        <v>636</v>
      </c>
      <c r="I241" s="163"/>
      <c r="J241" s="172">
        <f>BK241</f>
        <v>0</v>
      </c>
      <c r="L241" s="160"/>
      <c r="M241" s="165"/>
      <c r="N241" s="166"/>
      <c r="O241" s="166"/>
      <c r="P241" s="167">
        <f>SUM(P242:P244)</f>
        <v>0</v>
      </c>
      <c r="Q241" s="166"/>
      <c r="R241" s="167">
        <f>SUM(R242:R244)</f>
        <v>0</v>
      </c>
      <c r="S241" s="166"/>
      <c r="T241" s="168">
        <f>SUM(T242:T244)</f>
        <v>0</v>
      </c>
      <c r="AR241" s="161" t="s">
        <v>24</v>
      </c>
      <c r="AT241" s="169" t="s">
        <v>75</v>
      </c>
      <c r="AU241" s="169" t="s">
        <v>24</v>
      </c>
      <c r="AY241" s="161" t="s">
        <v>130</v>
      </c>
      <c r="BK241" s="170">
        <f>SUM(BK242:BK244)</f>
        <v>0</v>
      </c>
    </row>
    <row r="242" spans="2:65" s="1" customFormat="1" ht="16.5" customHeight="1">
      <c r="B242" s="173"/>
      <c r="C242" s="174" t="s">
        <v>440</v>
      </c>
      <c r="D242" s="174" t="s">
        <v>132</v>
      </c>
      <c r="E242" s="175" t="s">
        <v>638</v>
      </c>
      <c r="F242" s="176" t="s">
        <v>639</v>
      </c>
      <c r="G242" s="177" t="s">
        <v>322</v>
      </c>
      <c r="H242" s="178">
        <v>1.036</v>
      </c>
      <c r="I242" s="179"/>
      <c r="J242" s="180">
        <f>ROUND(I242*H242,2)</f>
        <v>0</v>
      </c>
      <c r="K242" s="176" t="s">
        <v>136</v>
      </c>
      <c r="L242" s="41"/>
      <c r="M242" s="181" t="s">
        <v>5</v>
      </c>
      <c r="N242" s="182" t="s">
        <v>47</v>
      </c>
      <c r="O242" s="42"/>
      <c r="P242" s="183">
        <f>O242*H242</f>
        <v>0</v>
      </c>
      <c r="Q242" s="183">
        <v>0</v>
      </c>
      <c r="R242" s="183">
        <f>Q242*H242</f>
        <v>0</v>
      </c>
      <c r="S242" s="183">
        <v>0</v>
      </c>
      <c r="T242" s="184">
        <f>S242*H242</f>
        <v>0</v>
      </c>
      <c r="AR242" s="24" t="s">
        <v>137</v>
      </c>
      <c r="AT242" s="24" t="s">
        <v>132</v>
      </c>
      <c r="AU242" s="24" t="s">
        <v>86</v>
      </c>
      <c r="AY242" s="24" t="s">
        <v>130</v>
      </c>
      <c r="BE242" s="185">
        <f>IF(N242="základní",J242,0)</f>
        <v>0</v>
      </c>
      <c r="BF242" s="185">
        <f>IF(N242="snížená",J242,0)</f>
        <v>0</v>
      </c>
      <c r="BG242" s="185">
        <f>IF(N242="zákl. přenesená",J242,0)</f>
        <v>0</v>
      </c>
      <c r="BH242" s="185">
        <f>IF(N242="sníž. přenesená",J242,0)</f>
        <v>0</v>
      </c>
      <c r="BI242" s="185">
        <f>IF(N242="nulová",J242,0)</f>
        <v>0</v>
      </c>
      <c r="BJ242" s="24" t="s">
        <v>24</v>
      </c>
      <c r="BK242" s="185">
        <f>ROUND(I242*H242,2)</f>
        <v>0</v>
      </c>
      <c r="BL242" s="24" t="s">
        <v>137</v>
      </c>
      <c r="BM242" s="24" t="s">
        <v>640</v>
      </c>
    </row>
    <row r="243" spans="2:65" s="1" customFormat="1" ht="27">
      <c r="B243" s="41"/>
      <c r="D243" s="186" t="s">
        <v>139</v>
      </c>
      <c r="F243" s="187" t="s">
        <v>641</v>
      </c>
      <c r="I243" s="188"/>
      <c r="L243" s="41"/>
      <c r="M243" s="189"/>
      <c r="N243" s="42"/>
      <c r="O243" s="42"/>
      <c r="P243" s="42"/>
      <c r="Q243" s="42"/>
      <c r="R243" s="42"/>
      <c r="S243" s="42"/>
      <c r="T243" s="70"/>
      <c r="AT243" s="24" t="s">
        <v>139</v>
      </c>
      <c r="AU243" s="24" t="s">
        <v>86</v>
      </c>
    </row>
    <row r="244" spans="2:65" s="1" customFormat="1" ht="54">
      <c r="B244" s="41"/>
      <c r="D244" s="186" t="s">
        <v>141</v>
      </c>
      <c r="F244" s="190" t="s">
        <v>642</v>
      </c>
      <c r="I244" s="188"/>
      <c r="L244" s="41"/>
      <c r="M244" s="189"/>
      <c r="N244" s="42"/>
      <c r="O244" s="42"/>
      <c r="P244" s="42"/>
      <c r="Q244" s="42"/>
      <c r="R244" s="42"/>
      <c r="S244" s="42"/>
      <c r="T244" s="70"/>
      <c r="AT244" s="24" t="s">
        <v>141</v>
      </c>
      <c r="AU244" s="24" t="s">
        <v>86</v>
      </c>
    </row>
    <row r="245" spans="2:65" s="10" customFormat="1" ht="29.85" customHeight="1">
      <c r="B245" s="160"/>
      <c r="D245" s="161" t="s">
        <v>75</v>
      </c>
      <c r="E245" s="171" t="s">
        <v>132</v>
      </c>
      <c r="F245" s="171" t="s">
        <v>643</v>
      </c>
      <c r="I245" s="163"/>
      <c r="J245" s="172">
        <f>BK245</f>
        <v>0</v>
      </c>
      <c r="L245" s="160"/>
      <c r="M245" s="165"/>
      <c r="N245" s="166"/>
      <c r="O245" s="166"/>
      <c r="P245" s="167">
        <f>SUM(P246:P261)</f>
        <v>0</v>
      </c>
      <c r="Q245" s="166"/>
      <c r="R245" s="167">
        <f>SUM(R246:R261)</f>
        <v>6.238944</v>
      </c>
      <c r="S245" s="166"/>
      <c r="T245" s="168">
        <f>SUM(T246:T261)</f>
        <v>0</v>
      </c>
      <c r="AR245" s="161" t="s">
        <v>24</v>
      </c>
      <c r="AT245" s="169" t="s">
        <v>75</v>
      </c>
      <c r="AU245" s="169" t="s">
        <v>24</v>
      </c>
      <c r="AY245" s="161" t="s">
        <v>130</v>
      </c>
      <c r="BK245" s="170">
        <f>SUM(BK246:BK261)</f>
        <v>0</v>
      </c>
    </row>
    <row r="246" spans="2:65" s="1" customFormat="1" ht="25.5" customHeight="1">
      <c r="B246" s="173"/>
      <c r="C246" s="174" t="s">
        <v>445</v>
      </c>
      <c r="D246" s="174" t="s">
        <v>132</v>
      </c>
      <c r="E246" s="175" t="s">
        <v>645</v>
      </c>
      <c r="F246" s="176" t="s">
        <v>646</v>
      </c>
      <c r="G246" s="177" t="s">
        <v>241</v>
      </c>
      <c r="H246" s="178">
        <v>7.2</v>
      </c>
      <c r="I246" s="179"/>
      <c r="J246" s="180">
        <f>ROUND(I246*H246,2)</f>
        <v>0</v>
      </c>
      <c r="K246" s="176" t="s">
        <v>5</v>
      </c>
      <c r="L246" s="41"/>
      <c r="M246" s="181" t="s">
        <v>5</v>
      </c>
      <c r="N246" s="182" t="s">
        <v>47</v>
      </c>
      <c r="O246" s="42"/>
      <c r="P246" s="183">
        <f>O246*H246</f>
        <v>0</v>
      </c>
      <c r="Q246" s="183">
        <v>0.38624999999999998</v>
      </c>
      <c r="R246" s="183">
        <f>Q246*H246</f>
        <v>2.7810000000000001</v>
      </c>
      <c r="S246" s="183">
        <v>0</v>
      </c>
      <c r="T246" s="184">
        <f>S246*H246</f>
        <v>0</v>
      </c>
      <c r="AR246" s="24" t="s">
        <v>137</v>
      </c>
      <c r="AT246" s="24" t="s">
        <v>132</v>
      </c>
      <c r="AU246" s="24" t="s">
        <v>86</v>
      </c>
      <c r="AY246" s="24" t="s">
        <v>130</v>
      </c>
      <c r="BE246" s="185">
        <f>IF(N246="základní",J246,0)</f>
        <v>0</v>
      </c>
      <c r="BF246" s="185">
        <f>IF(N246="snížená",J246,0)</f>
        <v>0</v>
      </c>
      <c r="BG246" s="185">
        <f>IF(N246="zákl. přenesená",J246,0)</f>
        <v>0</v>
      </c>
      <c r="BH246" s="185">
        <f>IF(N246="sníž. přenesená",J246,0)</f>
        <v>0</v>
      </c>
      <c r="BI246" s="185">
        <f>IF(N246="nulová",J246,0)</f>
        <v>0</v>
      </c>
      <c r="BJ246" s="24" t="s">
        <v>24</v>
      </c>
      <c r="BK246" s="185">
        <f>ROUND(I246*H246,2)</f>
        <v>0</v>
      </c>
      <c r="BL246" s="24" t="s">
        <v>137</v>
      </c>
      <c r="BM246" s="24" t="s">
        <v>647</v>
      </c>
    </row>
    <row r="247" spans="2:65" s="1" customFormat="1" ht="27">
      <c r="B247" s="41"/>
      <c r="D247" s="186" t="s">
        <v>139</v>
      </c>
      <c r="F247" s="187" t="s">
        <v>648</v>
      </c>
      <c r="I247" s="188"/>
      <c r="L247" s="41"/>
      <c r="M247" s="189"/>
      <c r="N247" s="42"/>
      <c r="O247" s="42"/>
      <c r="P247" s="42"/>
      <c r="Q247" s="42"/>
      <c r="R247" s="42"/>
      <c r="S247" s="42"/>
      <c r="T247" s="70"/>
      <c r="AT247" s="24" t="s">
        <v>139</v>
      </c>
      <c r="AU247" s="24" t="s">
        <v>86</v>
      </c>
    </row>
    <row r="248" spans="2:65" s="11" customFormat="1" ht="13.5">
      <c r="B248" s="191"/>
      <c r="D248" s="186" t="s">
        <v>143</v>
      </c>
      <c r="E248" s="192" t="s">
        <v>5</v>
      </c>
      <c r="F248" s="193" t="s">
        <v>649</v>
      </c>
      <c r="H248" s="192" t="s">
        <v>5</v>
      </c>
      <c r="I248" s="194"/>
      <c r="L248" s="191"/>
      <c r="M248" s="195"/>
      <c r="N248" s="196"/>
      <c r="O248" s="196"/>
      <c r="P248" s="196"/>
      <c r="Q248" s="196"/>
      <c r="R248" s="196"/>
      <c r="S248" s="196"/>
      <c r="T248" s="197"/>
      <c r="AT248" s="192" t="s">
        <v>143</v>
      </c>
      <c r="AU248" s="192" t="s">
        <v>86</v>
      </c>
      <c r="AV248" s="11" t="s">
        <v>24</v>
      </c>
      <c r="AW248" s="11" t="s">
        <v>39</v>
      </c>
      <c r="AX248" s="11" t="s">
        <v>76</v>
      </c>
      <c r="AY248" s="192" t="s">
        <v>130</v>
      </c>
    </row>
    <row r="249" spans="2:65" s="12" customFormat="1" ht="13.5">
      <c r="B249" s="198"/>
      <c r="D249" s="186" t="s">
        <v>143</v>
      </c>
      <c r="E249" s="199" t="s">
        <v>5</v>
      </c>
      <c r="F249" s="200" t="s">
        <v>818</v>
      </c>
      <c r="H249" s="201">
        <v>7.2</v>
      </c>
      <c r="I249" s="202"/>
      <c r="L249" s="198"/>
      <c r="M249" s="203"/>
      <c r="N249" s="204"/>
      <c r="O249" s="204"/>
      <c r="P249" s="204"/>
      <c r="Q249" s="204"/>
      <c r="R249" s="204"/>
      <c r="S249" s="204"/>
      <c r="T249" s="205"/>
      <c r="AT249" s="199" t="s">
        <v>143</v>
      </c>
      <c r="AU249" s="199" t="s">
        <v>86</v>
      </c>
      <c r="AV249" s="12" t="s">
        <v>86</v>
      </c>
      <c r="AW249" s="12" t="s">
        <v>39</v>
      </c>
      <c r="AX249" s="12" t="s">
        <v>24</v>
      </c>
      <c r="AY249" s="199" t="s">
        <v>130</v>
      </c>
    </row>
    <row r="250" spans="2:65" s="1" customFormat="1" ht="25.5" customHeight="1">
      <c r="B250" s="173"/>
      <c r="C250" s="174" t="s">
        <v>451</v>
      </c>
      <c r="D250" s="174" t="s">
        <v>132</v>
      </c>
      <c r="E250" s="175" t="s">
        <v>660</v>
      </c>
      <c r="F250" s="176" t="s">
        <v>661</v>
      </c>
      <c r="G250" s="177" t="s">
        <v>241</v>
      </c>
      <c r="H250" s="178">
        <v>7.2</v>
      </c>
      <c r="I250" s="179"/>
      <c r="J250" s="180">
        <f>ROUND(I250*H250,2)</f>
        <v>0</v>
      </c>
      <c r="K250" s="176" t="s">
        <v>5</v>
      </c>
      <c r="L250" s="41"/>
      <c r="M250" s="181" t="s">
        <v>5</v>
      </c>
      <c r="N250" s="182" t="s">
        <v>47</v>
      </c>
      <c r="O250" s="42"/>
      <c r="P250" s="183">
        <f>O250*H250</f>
        <v>0</v>
      </c>
      <c r="Q250" s="183">
        <v>0.34838999999999998</v>
      </c>
      <c r="R250" s="183">
        <f>Q250*H250</f>
        <v>2.5084079999999997</v>
      </c>
      <c r="S250" s="183">
        <v>0</v>
      </c>
      <c r="T250" s="184">
        <f>S250*H250</f>
        <v>0</v>
      </c>
      <c r="AR250" s="24" t="s">
        <v>137</v>
      </c>
      <c r="AT250" s="24" t="s">
        <v>132</v>
      </c>
      <c r="AU250" s="24" t="s">
        <v>86</v>
      </c>
      <c r="AY250" s="24" t="s">
        <v>130</v>
      </c>
      <c r="BE250" s="185">
        <f>IF(N250="základní",J250,0)</f>
        <v>0</v>
      </c>
      <c r="BF250" s="185">
        <f>IF(N250="snížená",J250,0)</f>
        <v>0</v>
      </c>
      <c r="BG250" s="185">
        <f>IF(N250="zákl. přenesená",J250,0)</f>
        <v>0</v>
      </c>
      <c r="BH250" s="185">
        <f>IF(N250="sníž. přenesená",J250,0)</f>
        <v>0</v>
      </c>
      <c r="BI250" s="185">
        <f>IF(N250="nulová",J250,0)</f>
        <v>0</v>
      </c>
      <c r="BJ250" s="24" t="s">
        <v>24</v>
      </c>
      <c r="BK250" s="185">
        <f>ROUND(I250*H250,2)</f>
        <v>0</v>
      </c>
      <c r="BL250" s="24" t="s">
        <v>137</v>
      </c>
      <c r="BM250" s="24" t="s">
        <v>662</v>
      </c>
    </row>
    <row r="251" spans="2:65" s="1" customFormat="1" ht="27">
      <c r="B251" s="41"/>
      <c r="D251" s="186" t="s">
        <v>139</v>
      </c>
      <c r="F251" s="187" t="s">
        <v>663</v>
      </c>
      <c r="I251" s="188"/>
      <c r="L251" s="41"/>
      <c r="M251" s="189"/>
      <c r="N251" s="42"/>
      <c r="O251" s="42"/>
      <c r="P251" s="42"/>
      <c r="Q251" s="42"/>
      <c r="R251" s="42"/>
      <c r="S251" s="42"/>
      <c r="T251" s="70"/>
      <c r="AT251" s="24" t="s">
        <v>139</v>
      </c>
      <c r="AU251" s="24" t="s">
        <v>86</v>
      </c>
    </row>
    <row r="252" spans="2:65" s="11" customFormat="1" ht="13.5">
      <c r="B252" s="191"/>
      <c r="D252" s="186" t="s">
        <v>143</v>
      </c>
      <c r="E252" s="192" t="s">
        <v>5</v>
      </c>
      <c r="F252" s="193" t="s">
        <v>649</v>
      </c>
      <c r="H252" s="192" t="s">
        <v>5</v>
      </c>
      <c r="I252" s="194"/>
      <c r="L252" s="191"/>
      <c r="M252" s="195"/>
      <c r="N252" s="196"/>
      <c r="O252" s="196"/>
      <c r="P252" s="196"/>
      <c r="Q252" s="196"/>
      <c r="R252" s="196"/>
      <c r="S252" s="196"/>
      <c r="T252" s="197"/>
      <c r="AT252" s="192" t="s">
        <v>143</v>
      </c>
      <c r="AU252" s="192" t="s">
        <v>86</v>
      </c>
      <c r="AV252" s="11" t="s">
        <v>24</v>
      </c>
      <c r="AW252" s="11" t="s">
        <v>39</v>
      </c>
      <c r="AX252" s="11" t="s">
        <v>76</v>
      </c>
      <c r="AY252" s="192" t="s">
        <v>130</v>
      </c>
    </row>
    <row r="253" spans="2:65" s="12" customFormat="1" ht="13.5">
      <c r="B253" s="198"/>
      <c r="D253" s="186" t="s">
        <v>143</v>
      </c>
      <c r="E253" s="199" t="s">
        <v>5</v>
      </c>
      <c r="F253" s="200" t="s">
        <v>819</v>
      </c>
      <c r="H253" s="201">
        <v>7.2</v>
      </c>
      <c r="I253" s="202"/>
      <c r="L253" s="198"/>
      <c r="M253" s="203"/>
      <c r="N253" s="204"/>
      <c r="O253" s="204"/>
      <c r="P253" s="204"/>
      <c r="Q253" s="204"/>
      <c r="R253" s="204"/>
      <c r="S253" s="204"/>
      <c r="T253" s="205"/>
      <c r="AT253" s="199" t="s">
        <v>143</v>
      </c>
      <c r="AU253" s="199" t="s">
        <v>86</v>
      </c>
      <c r="AV253" s="12" t="s">
        <v>86</v>
      </c>
      <c r="AW253" s="12" t="s">
        <v>39</v>
      </c>
      <c r="AX253" s="12" t="s">
        <v>24</v>
      </c>
      <c r="AY253" s="199" t="s">
        <v>130</v>
      </c>
    </row>
    <row r="254" spans="2:65" s="1" customFormat="1" ht="25.5" customHeight="1">
      <c r="B254" s="173"/>
      <c r="C254" s="174" t="s">
        <v>456</v>
      </c>
      <c r="D254" s="174" t="s">
        <v>132</v>
      </c>
      <c r="E254" s="175" t="s">
        <v>666</v>
      </c>
      <c r="F254" s="176" t="s">
        <v>667</v>
      </c>
      <c r="G254" s="177" t="s">
        <v>241</v>
      </c>
      <c r="H254" s="178">
        <v>7.2</v>
      </c>
      <c r="I254" s="179"/>
      <c r="J254" s="180">
        <f>ROUND(I254*H254,2)</f>
        <v>0</v>
      </c>
      <c r="K254" s="176" t="s">
        <v>136</v>
      </c>
      <c r="L254" s="41"/>
      <c r="M254" s="181" t="s">
        <v>5</v>
      </c>
      <c r="N254" s="182" t="s">
        <v>47</v>
      </c>
      <c r="O254" s="42"/>
      <c r="P254" s="183">
        <f>O254*H254</f>
        <v>0</v>
      </c>
      <c r="Q254" s="183">
        <v>0.13188</v>
      </c>
      <c r="R254" s="183">
        <f>Q254*H254</f>
        <v>0.94953600000000005</v>
      </c>
      <c r="S254" s="183">
        <v>0</v>
      </c>
      <c r="T254" s="184">
        <f>S254*H254</f>
        <v>0</v>
      </c>
      <c r="AR254" s="24" t="s">
        <v>137</v>
      </c>
      <c r="AT254" s="24" t="s">
        <v>132</v>
      </c>
      <c r="AU254" s="24" t="s">
        <v>86</v>
      </c>
      <c r="AY254" s="24" t="s">
        <v>130</v>
      </c>
      <c r="BE254" s="185">
        <f>IF(N254="základní",J254,0)</f>
        <v>0</v>
      </c>
      <c r="BF254" s="185">
        <f>IF(N254="snížená",J254,0)</f>
        <v>0</v>
      </c>
      <c r="BG254" s="185">
        <f>IF(N254="zákl. přenesená",J254,0)</f>
        <v>0</v>
      </c>
      <c r="BH254" s="185">
        <f>IF(N254="sníž. přenesená",J254,0)</f>
        <v>0</v>
      </c>
      <c r="BI254" s="185">
        <f>IF(N254="nulová",J254,0)</f>
        <v>0</v>
      </c>
      <c r="BJ254" s="24" t="s">
        <v>24</v>
      </c>
      <c r="BK254" s="185">
        <f>ROUND(I254*H254,2)</f>
        <v>0</v>
      </c>
      <c r="BL254" s="24" t="s">
        <v>137</v>
      </c>
      <c r="BM254" s="24" t="s">
        <v>668</v>
      </c>
    </row>
    <row r="255" spans="2:65" s="1" customFormat="1" ht="27">
      <c r="B255" s="41"/>
      <c r="D255" s="186" t="s">
        <v>139</v>
      </c>
      <c r="F255" s="187" t="s">
        <v>669</v>
      </c>
      <c r="I255" s="188"/>
      <c r="L255" s="41"/>
      <c r="M255" s="189"/>
      <c r="N255" s="42"/>
      <c r="O255" s="42"/>
      <c r="P255" s="42"/>
      <c r="Q255" s="42"/>
      <c r="R255" s="42"/>
      <c r="S255" s="42"/>
      <c r="T255" s="70"/>
      <c r="AT255" s="24" t="s">
        <v>139</v>
      </c>
      <c r="AU255" s="24" t="s">
        <v>86</v>
      </c>
    </row>
    <row r="256" spans="2:65" s="1" customFormat="1" ht="27">
      <c r="B256" s="41"/>
      <c r="D256" s="186" t="s">
        <v>141</v>
      </c>
      <c r="F256" s="190" t="s">
        <v>670</v>
      </c>
      <c r="I256" s="188"/>
      <c r="L256" s="41"/>
      <c r="M256" s="189"/>
      <c r="N256" s="42"/>
      <c r="O256" s="42"/>
      <c r="P256" s="42"/>
      <c r="Q256" s="42"/>
      <c r="R256" s="42"/>
      <c r="S256" s="42"/>
      <c r="T256" s="70"/>
      <c r="AT256" s="24" t="s">
        <v>141</v>
      </c>
      <c r="AU256" s="24" t="s">
        <v>86</v>
      </c>
    </row>
    <row r="257" spans="2:65" s="11" customFormat="1" ht="13.5">
      <c r="B257" s="191"/>
      <c r="D257" s="186" t="s">
        <v>143</v>
      </c>
      <c r="E257" s="192" t="s">
        <v>5</v>
      </c>
      <c r="F257" s="193" t="s">
        <v>820</v>
      </c>
      <c r="H257" s="192" t="s">
        <v>5</v>
      </c>
      <c r="I257" s="194"/>
      <c r="L257" s="191"/>
      <c r="M257" s="195"/>
      <c r="N257" s="196"/>
      <c r="O257" s="196"/>
      <c r="P257" s="196"/>
      <c r="Q257" s="196"/>
      <c r="R257" s="196"/>
      <c r="S257" s="196"/>
      <c r="T257" s="197"/>
      <c r="AT257" s="192" t="s">
        <v>143</v>
      </c>
      <c r="AU257" s="192" t="s">
        <v>86</v>
      </c>
      <c r="AV257" s="11" t="s">
        <v>24</v>
      </c>
      <c r="AW257" s="11" t="s">
        <v>39</v>
      </c>
      <c r="AX257" s="11" t="s">
        <v>76</v>
      </c>
      <c r="AY257" s="192" t="s">
        <v>130</v>
      </c>
    </row>
    <row r="258" spans="2:65" s="12" customFormat="1" ht="13.5">
      <c r="B258" s="198"/>
      <c r="D258" s="186" t="s">
        <v>143</v>
      </c>
      <c r="E258" s="199" t="s">
        <v>5</v>
      </c>
      <c r="F258" s="200" t="s">
        <v>819</v>
      </c>
      <c r="H258" s="201">
        <v>7.2</v>
      </c>
      <c r="I258" s="202"/>
      <c r="L258" s="198"/>
      <c r="M258" s="203"/>
      <c r="N258" s="204"/>
      <c r="O258" s="204"/>
      <c r="P258" s="204"/>
      <c r="Q258" s="204"/>
      <c r="R258" s="204"/>
      <c r="S258" s="204"/>
      <c r="T258" s="205"/>
      <c r="AT258" s="199" t="s">
        <v>143</v>
      </c>
      <c r="AU258" s="199" t="s">
        <v>86</v>
      </c>
      <c r="AV258" s="12" t="s">
        <v>86</v>
      </c>
      <c r="AW258" s="12" t="s">
        <v>39</v>
      </c>
      <c r="AX258" s="12" t="s">
        <v>24</v>
      </c>
      <c r="AY258" s="199" t="s">
        <v>130</v>
      </c>
    </row>
    <row r="259" spans="2:65" s="1" customFormat="1" ht="25.5" customHeight="1">
      <c r="B259" s="173"/>
      <c r="C259" s="174" t="s">
        <v>462</v>
      </c>
      <c r="D259" s="174" t="s">
        <v>132</v>
      </c>
      <c r="E259" s="175" t="s">
        <v>701</v>
      </c>
      <c r="F259" s="176" t="s">
        <v>702</v>
      </c>
      <c r="G259" s="177" t="s">
        <v>322</v>
      </c>
      <c r="H259" s="178">
        <v>6.2389999999999999</v>
      </c>
      <c r="I259" s="179"/>
      <c r="J259" s="180">
        <f>ROUND(I259*H259,2)</f>
        <v>0</v>
      </c>
      <c r="K259" s="176" t="s">
        <v>136</v>
      </c>
      <c r="L259" s="41"/>
      <c r="M259" s="181" t="s">
        <v>5</v>
      </c>
      <c r="N259" s="182" t="s">
        <v>47</v>
      </c>
      <c r="O259" s="42"/>
      <c r="P259" s="183">
        <f>O259*H259</f>
        <v>0</v>
      </c>
      <c r="Q259" s="183">
        <v>0</v>
      </c>
      <c r="R259" s="183">
        <f>Q259*H259</f>
        <v>0</v>
      </c>
      <c r="S259" s="183">
        <v>0</v>
      </c>
      <c r="T259" s="184">
        <f>S259*H259</f>
        <v>0</v>
      </c>
      <c r="AR259" s="24" t="s">
        <v>137</v>
      </c>
      <c r="AT259" s="24" t="s">
        <v>132</v>
      </c>
      <c r="AU259" s="24" t="s">
        <v>86</v>
      </c>
      <c r="AY259" s="24" t="s">
        <v>130</v>
      </c>
      <c r="BE259" s="185">
        <f>IF(N259="základní",J259,0)</f>
        <v>0</v>
      </c>
      <c r="BF259" s="185">
        <f>IF(N259="snížená",J259,0)</f>
        <v>0</v>
      </c>
      <c r="BG259" s="185">
        <f>IF(N259="zákl. přenesená",J259,0)</f>
        <v>0</v>
      </c>
      <c r="BH259" s="185">
        <f>IF(N259="sníž. přenesená",J259,0)</f>
        <v>0</v>
      </c>
      <c r="BI259" s="185">
        <f>IF(N259="nulová",J259,0)</f>
        <v>0</v>
      </c>
      <c r="BJ259" s="24" t="s">
        <v>24</v>
      </c>
      <c r="BK259" s="185">
        <f>ROUND(I259*H259,2)</f>
        <v>0</v>
      </c>
      <c r="BL259" s="24" t="s">
        <v>137</v>
      </c>
      <c r="BM259" s="24" t="s">
        <v>703</v>
      </c>
    </row>
    <row r="260" spans="2:65" s="1" customFormat="1" ht="27">
      <c r="B260" s="41"/>
      <c r="D260" s="186" t="s">
        <v>139</v>
      </c>
      <c r="F260" s="187" t="s">
        <v>704</v>
      </c>
      <c r="I260" s="188"/>
      <c r="L260" s="41"/>
      <c r="M260" s="189"/>
      <c r="N260" s="42"/>
      <c r="O260" s="42"/>
      <c r="P260" s="42"/>
      <c r="Q260" s="42"/>
      <c r="R260" s="42"/>
      <c r="S260" s="42"/>
      <c r="T260" s="70"/>
      <c r="AT260" s="24" t="s">
        <v>139</v>
      </c>
      <c r="AU260" s="24" t="s">
        <v>86</v>
      </c>
    </row>
    <row r="261" spans="2:65" s="1" customFormat="1" ht="27">
      <c r="B261" s="41"/>
      <c r="D261" s="186" t="s">
        <v>141</v>
      </c>
      <c r="F261" s="190" t="s">
        <v>705</v>
      </c>
      <c r="I261" s="188"/>
      <c r="L261" s="41"/>
      <c r="M261" s="189"/>
      <c r="N261" s="42"/>
      <c r="O261" s="42"/>
      <c r="P261" s="42"/>
      <c r="Q261" s="42"/>
      <c r="R261" s="42"/>
      <c r="S261" s="42"/>
      <c r="T261" s="70"/>
      <c r="AT261" s="24" t="s">
        <v>141</v>
      </c>
      <c r="AU261" s="24" t="s">
        <v>86</v>
      </c>
    </row>
    <row r="262" spans="2:65" s="10" customFormat="1" ht="29.85" customHeight="1">
      <c r="B262" s="160"/>
      <c r="D262" s="161" t="s">
        <v>75</v>
      </c>
      <c r="E262" s="171" t="s">
        <v>706</v>
      </c>
      <c r="F262" s="171" t="s">
        <v>707</v>
      </c>
      <c r="I262" s="163"/>
      <c r="J262" s="172">
        <f>BK262</f>
        <v>0</v>
      </c>
      <c r="L262" s="160"/>
      <c r="M262" s="165"/>
      <c r="N262" s="166"/>
      <c r="O262" s="166"/>
      <c r="P262" s="167">
        <f>SUM(P263:P298)</f>
        <v>0</v>
      </c>
      <c r="Q262" s="166"/>
      <c r="R262" s="167">
        <f>SUM(R263:R298)</f>
        <v>0</v>
      </c>
      <c r="S262" s="166"/>
      <c r="T262" s="168">
        <f>SUM(T263:T298)</f>
        <v>4.8816000000000006</v>
      </c>
      <c r="AR262" s="161" t="s">
        <v>24</v>
      </c>
      <c r="AT262" s="169" t="s">
        <v>75</v>
      </c>
      <c r="AU262" s="169" t="s">
        <v>24</v>
      </c>
      <c r="AY262" s="161" t="s">
        <v>130</v>
      </c>
      <c r="BK262" s="170">
        <f>SUM(BK263:BK298)</f>
        <v>0</v>
      </c>
    </row>
    <row r="263" spans="2:65" s="1" customFormat="1" ht="16.5" customHeight="1">
      <c r="B263" s="173"/>
      <c r="C263" s="174" t="s">
        <v>468</v>
      </c>
      <c r="D263" s="174" t="s">
        <v>132</v>
      </c>
      <c r="E263" s="175" t="s">
        <v>709</v>
      </c>
      <c r="F263" s="176" t="s">
        <v>710</v>
      </c>
      <c r="G263" s="177" t="s">
        <v>241</v>
      </c>
      <c r="H263" s="178">
        <v>7.2</v>
      </c>
      <c r="I263" s="179"/>
      <c r="J263" s="180">
        <f>ROUND(I263*H263,2)</f>
        <v>0</v>
      </c>
      <c r="K263" s="176" t="s">
        <v>136</v>
      </c>
      <c r="L263" s="41"/>
      <c r="M263" s="181" t="s">
        <v>5</v>
      </c>
      <c r="N263" s="182" t="s">
        <v>47</v>
      </c>
      <c r="O263" s="42"/>
      <c r="P263" s="183">
        <f>O263*H263</f>
        <v>0</v>
      </c>
      <c r="Q263" s="183">
        <v>0</v>
      </c>
      <c r="R263" s="183">
        <f>Q263*H263</f>
        <v>0</v>
      </c>
      <c r="S263" s="183">
        <v>0.57999999999999996</v>
      </c>
      <c r="T263" s="184">
        <f>S263*H263</f>
        <v>4.1760000000000002</v>
      </c>
      <c r="AR263" s="24" t="s">
        <v>137</v>
      </c>
      <c r="AT263" s="24" t="s">
        <v>132</v>
      </c>
      <c r="AU263" s="24" t="s">
        <v>86</v>
      </c>
      <c r="AY263" s="24" t="s">
        <v>130</v>
      </c>
      <c r="BE263" s="185">
        <f>IF(N263="základní",J263,0)</f>
        <v>0</v>
      </c>
      <c r="BF263" s="185">
        <f>IF(N263="snížená",J263,0)</f>
        <v>0</v>
      </c>
      <c r="BG263" s="185">
        <f>IF(N263="zákl. přenesená",J263,0)</f>
        <v>0</v>
      </c>
      <c r="BH263" s="185">
        <f>IF(N263="sníž. přenesená",J263,0)</f>
        <v>0</v>
      </c>
      <c r="BI263" s="185">
        <f>IF(N263="nulová",J263,0)</f>
        <v>0</v>
      </c>
      <c r="BJ263" s="24" t="s">
        <v>24</v>
      </c>
      <c r="BK263" s="185">
        <f>ROUND(I263*H263,2)</f>
        <v>0</v>
      </c>
      <c r="BL263" s="24" t="s">
        <v>137</v>
      </c>
      <c r="BM263" s="24" t="s">
        <v>711</v>
      </c>
    </row>
    <row r="264" spans="2:65" s="1" customFormat="1" ht="40.5">
      <c r="B264" s="41"/>
      <c r="D264" s="186" t="s">
        <v>139</v>
      </c>
      <c r="F264" s="187" t="s">
        <v>712</v>
      </c>
      <c r="I264" s="188"/>
      <c r="L264" s="41"/>
      <c r="M264" s="189"/>
      <c r="N264" s="42"/>
      <c r="O264" s="42"/>
      <c r="P264" s="42"/>
      <c r="Q264" s="42"/>
      <c r="R264" s="42"/>
      <c r="S264" s="42"/>
      <c r="T264" s="70"/>
      <c r="AT264" s="24" t="s">
        <v>139</v>
      </c>
      <c r="AU264" s="24" t="s">
        <v>86</v>
      </c>
    </row>
    <row r="265" spans="2:65" s="1" customFormat="1" ht="243">
      <c r="B265" s="41"/>
      <c r="D265" s="186" t="s">
        <v>141</v>
      </c>
      <c r="F265" s="190" t="s">
        <v>713</v>
      </c>
      <c r="I265" s="188"/>
      <c r="L265" s="41"/>
      <c r="M265" s="189"/>
      <c r="N265" s="42"/>
      <c r="O265" s="42"/>
      <c r="P265" s="42"/>
      <c r="Q265" s="42"/>
      <c r="R265" s="42"/>
      <c r="S265" s="42"/>
      <c r="T265" s="70"/>
      <c r="AT265" s="24" t="s">
        <v>141</v>
      </c>
      <c r="AU265" s="24" t="s">
        <v>86</v>
      </c>
    </row>
    <row r="266" spans="2:65" s="11" customFormat="1" ht="13.5">
      <c r="B266" s="191"/>
      <c r="D266" s="186" t="s">
        <v>143</v>
      </c>
      <c r="E266" s="192" t="s">
        <v>5</v>
      </c>
      <c r="F266" s="193" t="s">
        <v>649</v>
      </c>
      <c r="H266" s="192" t="s">
        <v>5</v>
      </c>
      <c r="I266" s="194"/>
      <c r="L266" s="191"/>
      <c r="M266" s="195"/>
      <c r="N266" s="196"/>
      <c r="O266" s="196"/>
      <c r="P266" s="196"/>
      <c r="Q266" s="196"/>
      <c r="R266" s="196"/>
      <c r="S266" s="196"/>
      <c r="T266" s="197"/>
      <c r="AT266" s="192" t="s">
        <v>143</v>
      </c>
      <c r="AU266" s="192" t="s">
        <v>86</v>
      </c>
      <c r="AV266" s="11" t="s">
        <v>24</v>
      </c>
      <c r="AW266" s="11" t="s">
        <v>39</v>
      </c>
      <c r="AX266" s="11" t="s">
        <v>76</v>
      </c>
      <c r="AY266" s="192" t="s">
        <v>130</v>
      </c>
    </row>
    <row r="267" spans="2:65" s="12" customFormat="1" ht="13.5">
      <c r="B267" s="198"/>
      <c r="D267" s="186" t="s">
        <v>143</v>
      </c>
      <c r="E267" s="199" t="s">
        <v>5</v>
      </c>
      <c r="F267" s="200" t="s">
        <v>818</v>
      </c>
      <c r="H267" s="201">
        <v>7.2</v>
      </c>
      <c r="I267" s="202"/>
      <c r="L267" s="198"/>
      <c r="M267" s="203"/>
      <c r="N267" s="204"/>
      <c r="O267" s="204"/>
      <c r="P267" s="204"/>
      <c r="Q267" s="204"/>
      <c r="R267" s="204"/>
      <c r="S267" s="204"/>
      <c r="T267" s="205"/>
      <c r="AT267" s="199" t="s">
        <v>143</v>
      </c>
      <c r="AU267" s="199" t="s">
        <v>86</v>
      </c>
      <c r="AV267" s="12" t="s">
        <v>86</v>
      </c>
      <c r="AW267" s="12" t="s">
        <v>39</v>
      </c>
      <c r="AX267" s="12" t="s">
        <v>24</v>
      </c>
      <c r="AY267" s="199" t="s">
        <v>130</v>
      </c>
    </row>
    <row r="268" spans="2:65" s="1" customFormat="1" ht="16.5" customHeight="1">
      <c r="B268" s="173"/>
      <c r="C268" s="174" t="s">
        <v>475</v>
      </c>
      <c r="D268" s="174" t="s">
        <v>132</v>
      </c>
      <c r="E268" s="175" t="s">
        <v>715</v>
      </c>
      <c r="F268" s="176" t="s">
        <v>716</v>
      </c>
      <c r="G268" s="177" t="s">
        <v>241</v>
      </c>
      <c r="H268" s="178">
        <v>7.2</v>
      </c>
      <c r="I268" s="179"/>
      <c r="J268" s="180">
        <f>ROUND(I268*H268,2)</f>
        <v>0</v>
      </c>
      <c r="K268" s="176" t="s">
        <v>136</v>
      </c>
      <c r="L268" s="41"/>
      <c r="M268" s="181" t="s">
        <v>5</v>
      </c>
      <c r="N268" s="182" t="s">
        <v>47</v>
      </c>
      <c r="O268" s="42"/>
      <c r="P268" s="183">
        <f>O268*H268</f>
        <v>0</v>
      </c>
      <c r="Q268" s="183">
        <v>0</v>
      </c>
      <c r="R268" s="183">
        <f>Q268*H268</f>
        <v>0</v>
      </c>
      <c r="S268" s="183">
        <v>9.8000000000000004E-2</v>
      </c>
      <c r="T268" s="184">
        <f>S268*H268</f>
        <v>0.7056</v>
      </c>
      <c r="AR268" s="24" t="s">
        <v>137</v>
      </c>
      <c r="AT268" s="24" t="s">
        <v>132</v>
      </c>
      <c r="AU268" s="24" t="s">
        <v>86</v>
      </c>
      <c r="AY268" s="24" t="s">
        <v>130</v>
      </c>
      <c r="BE268" s="185">
        <f>IF(N268="základní",J268,0)</f>
        <v>0</v>
      </c>
      <c r="BF268" s="185">
        <f>IF(N268="snížená",J268,0)</f>
        <v>0</v>
      </c>
      <c r="BG268" s="185">
        <f>IF(N268="zákl. přenesená",J268,0)</f>
        <v>0</v>
      </c>
      <c r="BH268" s="185">
        <f>IF(N268="sníž. přenesená",J268,0)</f>
        <v>0</v>
      </c>
      <c r="BI268" s="185">
        <f>IF(N268="nulová",J268,0)</f>
        <v>0</v>
      </c>
      <c r="BJ268" s="24" t="s">
        <v>24</v>
      </c>
      <c r="BK268" s="185">
        <f>ROUND(I268*H268,2)</f>
        <v>0</v>
      </c>
      <c r="BL268" s="24" t="s">
        <v>137</v>
      </c>
      <c r="BM268" s="24" t="s">
        <v>717</v>
      </c>
    </row>
    <row r="269" spans="2:65" s="1" customFormat="1" ht="27">
      <c r="B269" s="41"/>
      <c r="D269" s="186" t="s">
        <v>139</v>
      </c>
      <c r="F269" s="187" t="s">
        <v>718</v>
      </c>
      <c r="I269" s="188"/>
      <c r="L269" s="41"/>
      <c r="M269" s="189"/>
      <c r="N269" s="42"/>
      <c r="O269" s="42"/>
      <c r="P269" s="42"/>
      <c r="Q269" s="42"/>
      <c r="R269" s="42"/>
      <c r="S269" s="42"/>
      <c r="T269" s="70"/>
      <c r="AT269" s="24" t="s">
        <v>139</v>
      </c>
      <c r="AU269" s="24" t="s">
        <v>86</v>
      </c>
    </row>
    <row r="270" spans="2:65" s="1" customFormat="1" ht="243">
      <c r="B270" s="41"/>
      <c r="D270" s="186" t="s">
        <v>141</v>
      </c>
      <c r="F270" s="190" t="s">
        <v>713</v>
      </c>
      <c r="I270" s="188"/>
      <c r="L270" s="41"/>
      <c r="M270" s="189"/>
      <c r="N270" s="42"/>
      <c r="O270" s="42"/>
      <c r="P270" s="42"/>
      <c r="Q270" s="42"/>
      <c r="R270" s="42"/>
      <c r="S270" s="42"/>
      <c r="T270" s="70"/>
      <c r="AT270" s="24" t="s">
        <v>141</v>
      </c>
      <c r="AU270" s="24" t="s">
        <v>86</v>
      </c>
    </row>
    <row r="271" spans="2:65" s="11" customFormat="1" ht="13.5">
      <c r="B271" s="191"/>
      <c r="D271" s="186" t="s">
        <v>143</v>
      </c>
      <c r="E271" s="192" t="s">
        <v>5</v>
      </c>
      <c r="F271" s="193" t="s">
        <v>649</v>
      </c>
      <c r="H271" s="192" t="s">
        <v>5</v>
      </c>
      <c r="I271" s="194"/>
      <c r="L271" s="191"/>
      <c r="M271" s="195"/>
      <c r="N271" s="196"/>
      <c r="O271" s="196"/>
      <c r="P271" s="196"/>
      <c r="Q271" s="196"/>
      <c r="R271" s="196"/>
      <c r="S271" s="196"/>
      <c r="T271" s="197"/>
      <c r="AT271" s="192" t="s">
        <v>143</v>
      </c>
      <c r="AU271" s="192" t="s">
        <v>86</v>
      </c>
      <c r="AV271" s="11" t="s">
        <v>24</v>
      </c>
      <c r="AW271" s="11" t="s">
        <v>39</v>
      </c>
      <c r="AX271" s="11" t="s">
        <v>76</v>
      </c>
      <c r="AY271" s="192" t="s">
        <v>130</v>
      </c>
    </row>
    <row r="272" spans="2:65" s="12" customFormat="1" ht="13.5">
      <c r="B272" s="198"/>
      <c r="D272" s="186" t="s">
        <v>143</v>
      </c>
      <c r="E272" s="199" t="s">
        <v>5</v>
      </c>
      <c r="F272" s="200" t="s">
        <v>819</v>
      </c>
      <c r="H272" s="201">
        <v>7.2</v>
      </c>
      <c r="I272" s="202"/>
      <c r="L272" s="198"/>
      <c r="M272" s="203"/>
      <c r="N272" s="204"/>
      <c r="O272" s="204"/>
      <c r="P272" s="204"/>
      <c r="Q272" s="204"/>
      <c r="R272" s="204"/>
      <c r="S272" s="204"/>
      <c r="T272" s="205"/>
      <c r="AT272" s="199" t="s">
        <v>143</v>
      </c>
      <c r="AU272" s="199" t="s">
        <v>86</v>
      </c>
      <c r="AV272" s="12" t="s">
        <v>86</v>
      </c>
      <c r="AW272" s="12" t="s">
        <v>39</v>
      </c>
      <c r="AX272" s="12" t="s">
        <v>24</v>
      </c>
      <c r="AY272" s="199" t="s">
        <v>130</v>
      </c>
    </row>
    <row r="273" spans="2:65" s="1" customFormat="1" ht="16.5" customHeight="1">
      <c r="B273" s="173"/>
      <c r="C273" s="174" t="s">
        <v>481</v>
      </c>
      <c r="D273" s="174" t="s">
        <v>132</v>
      </c>
      <c r="E273" s="175" t="s">
        <v>720</v>
      </c>
      <c r="F273" s="176" t="s">
        <v>721</v>
      </c>
      <c r="G273" s="177" t="s">
        <v>156</v>
      </c>
      <c r="H273" s="178">
        <v>15</v>
      </c>
      <c r="I273" s="179"/>
      <c r="J273" s="180">
        <f>ROUND(I273*H273,2)</f>
        <v>0</v>
      </c>
      <c r="K273" s="176" t="s">
        <v>136</v>
      </c>
      <c r="L273" s="41"/>
      <c r="M273" s="181" t="s">
        <v>5</v>
      </c>
      <c r="N273" s="182" t="s">
        <v>47</v>
      </c>
      <c r="O273" s="42"/>
      <c r="P273" s="183">
        <f>O273*H273</f>
        <v>0</v>
      </c>
      <c r="Q273" s="183">
        <v>0</v>
      </c>
      <c r="R273" s="183">
        <f>Q273*H273</f>
        <v>0</v>
      </c>
      <c r="S273" s="183">
        <v>0</v>
      </c>
      <c r="T273" s="184">
        <f>S273*H273</f>
        <v>0</v>
      </c>
      <c r="AR273" s="24" t="s">
        <v>137</v>
      </c>
      <c r="AT273" s="24" t="s">
        <v>132</v>
      </c>
      <c r="AU273" s="24" t="s">
        <v>86</v>
      </c>
      <c r="AY273" s="24" t="s">
        <v>130</v>
      </c>
      <c r="BE273" s="185">
        <f>IF(N273="základní",J273,0)</f>
        <v>0</v>
      </c>
      <c r="BF273" s="185">
        <f>IF(N273="snížená",J273,0)</f>
        <v>0</v>
      </c>
      <c r="BG273" s="185">
        <f>IF(N273="zákl. přenesená",J273,0)</f>
        <v>0</v>
      </c>
      <c r="BH273" s="185">
        <f>IF(N273="sníž. přenesená",J273,0)</f>
        <v>0</v>
      </c>
      <c r="BI273" s="185">
        <f>IF(N273="nulová",J273,0)</f>
        <v>0</v>
      </c>
      <c r="BJ273" s="24" t="s">
        <v>24</v>
      </c>
      <c r="BK273" s="185">
        <f>ROUND(I273*H273,2)</f>
        <v>0</v>
      </c>
      <c r="BL273" s="24" t="s">
        <v>137</v>
      </c>
      <c r="BM273" s="24" t="s">
        <v>722</v>
      </c>
    </row>
    <row r="274" spans="2:65" s="1" customFormat="1" ht="13.5">
      <c r="B274" s="41"/>
      <c r="D274" s="186" t="s">
        <v>139</v>
      </c>
      <c r="F274" s="187" t="s">
        <v>723</v>
      </c>
      <c r="I274" s="188"/>
      <c r="L274" s="41"/>
      <c r="M274" s="189"/>
      <c r="N274" s="42"/>
      <c r="O274" s="42"/>
      <c r="P274" s="42"/>
      <c r="Q274" s="42"/>
      <c r="R274" s="42"/>
      <c r="S274" s="42"/>
      <c r="T274" s="70"/>
      <c r="AT274" s="24" t="s">
        <v>139</v>
      </c>
      <c r="AU274" s="24" t="s">
        <v>86</v>
      </c>
    </row>
    <row r="275" spans="2:65" s="1" customFormat="1" ht="27">
      <c r="B275" s="41"/>
      <c r="D275" s="186" t="s">
        <v>141</v>
      </c>
      <c r="F275" s="190" t="s">
        <v>724</v>
      </c>
      <c r="I275" s="188"/>
      <c r="L275" s="41"/>
      <c r="M275" s="189"/>
      <c r="N275" s="42"/>
      <c r="O275" s="42"/>
      <c r="P275" s="42"/>
      <c r="Q275" s="42"/>
      <c r="R275" s="42"/>
      <c r="S275" s="42"/>
      <c r="T275" s="70"/>
      <c r="AT275" s="24" t="s">
        <v>141</v>
      </c>
      <c r="AU275" s="24" t="s">
        <v>86</v>
      </c>
    </row>
    <row r="276" spans="2:65" s="11" customFormat="1" ht="13.5">
      <c r="B276" s="191"/>
      <c r="D276" s="186" t="s">
        <v>143</v>
      </c>
      <c r="E276" s="192" t="s">
        <v>5</v>
      </c>
      <c r="F276" s="193" t="s">
        <v>649</v>
      </c>
      <c r="H276" s="192" t="s">
        <v>5</v>
      </c>
      <c r="I276" s="194"/>
      <c r="L276" s="191"/>
      <c r="M276" s="195"/>
      <c r="N276" s="196"/>
      <c r="O276" s="196"/>
      <c r="P276" s="196"/>
      <c r="Q276" s="196"/>
      <c r="R276" s="196"/>
      <c r="S276" s="196"/>
      <c r="T276" s="197"/>
      <c r="AT276" s="192" t="s">
        <v>143</v>
      </c>
      <c r="AU276" s="192" t="s">
        <v>86</v>
      </c>
      <c r="AV276" s="11" t="s">
        <v>24</v>
      </c>
      <c r="AW276" s="11" t="s">
        <v>39</v>
      </c>
      <c r="AX276" s="11" t="s">
        <v>76</v>
      </c>
      <c r="AY276" s="192" t="s">
        <v>130</v>
      </c>
    </row>
    <row r="277" spans="2:65" s="12" customFormat="1" ht="13.5">
      <c r="B277" s="198"/>
      <c r="D277" s="186" t="s">
        <v>143</v>
      </c>
      <c r="E277" s="199" t="s">
        <v>5</v>
      </c>
      <c r="F277" s="200" t="s">
        <v>821</v>
      </c>
      <c r="H277" s="201">
        <v>15</v>
      </c>
      <c r="I277" s="202"/>
      <c r="L277" s="198"/>
      <c r="M277" s="203"/>
      <c r="N277" s="204"/>
      <c r="O277" s="204"/>
      <c r="P277" s="204"/>
      <c r="Q277" s="204"/>
      <c r="R277" s="204"/>
      <c r="S277" s="204"/>
      <c r="T277" s="205"/>
      <c r="AT277" s="199" t="s">
        <v>143</v>
      </c>
      <c r="AU277" s="199" t="s">
        <v>86</v>
      </c>
      <c r="AV277" s="12" t="s">
        <v>86</v>
      </c>
      <c r="AW277" s="12" t="s">
        <v>39</v>
      </c>
      <c r="AX277" s="12" t="s">
        <v>24</v>
      </c>
      <c r="AY277" s="199" t="s">
        <v>130</v>
      </c>
    </row>
    <row r="278" spans="2:65" s="1" customFormat="1" ht="16.5" customHeight="1">
      <c r="B278" s="173"/>
      <c r="C278" s="174" t="s">
        <v>487</v>
      </c>
      <c r="D278" s="174" t="s">
        <v>132</v>
      </c>
      <c r="E278" s="175" t="s">
        <v>736</v>
      </c>
      <c r="F278" s="176" t="s">
        <v>737</v>
      </c>
      <c r="G278" s="177" t="s">
        <v>322</v>
      </c>
      <c r="H278" s="178">
        <v>4.8819999999999997</v>
      </c>
      <c r="I278" s="179"/>
      <c r="J278" s="180">
        <f>ROUND(I278*H278,2)</f>
        <v>0</v>
      </c>
      <c r="K278" s="176" t="s">
        <v>136</v>
      </c>
      <c r="L278" s="41"/>
      <c r="M278" s="181" t="s">
        <v>5</v>
      </c>
      <c r="N278" s="182" t="s">
        <v>47</v>
      </c>
      <c r="O278" s="42"/>
      <c r="P278" s="183">
        <f>O278*H278</f>
        <v>0</v>
      </c>
      <c r="Q278" s="183">
        <v>0</v>
      </c>
      <c r="R278" s="183">
        <f>Q278*H278</f>
        <v>0</v>
      </c>
      <c r="S278" s="183">
        <v>0</v>
      </c>
      <c r="T278" s="184">
        <f>S278*H278</f>
        <v>0</v>
      </c>
      <c r="AR278" s="24" t="s">
        <v>137</v>
      </c>
      <c r="AT278" s="24" t="s">
        <v>132</v>
      </c>
      <c r="AU278" s="24" t="s">
        <v>86</v>
      </c>
      <c r="AY278" s="24" t="s">
        <v>130</v>
      </c>
      <c r="BE278" s="185">
        <f>IF(N278="základní",J278,0)</f>
        <v>0</v>
      </c>
      <c r="BF278" s="185">
        <f>IF(N278="snížená",J278,0)</f>
        <v>0</v>
      </c>
      <c r="BG278" s="185">
        <f>IF(N278="zákl. přenesená",J278,0)</f>
        <v>0</v>
      </c>
      <c r="BH278" s="185">
        <f>IF(N278="sníž. přenesená",J278,0)</f>
        <v>0</v>
      </c>
      <c r="BI278" s="185">
        <f>IF(N278="nulová",J278,0)</f>
        <v>0</v>
      </c>
      <c r="BJ278" s="24" t="s">
        <v>24</v>
      </c>
      <c r="BK278" s="185">
        <f>ROUND(I278*H278,2)</f>
        <v>0</v>
      </c>
      <c r="BL278" s="24" t="s">
        <v>137</v>
      </c>
      <c r="BM278" s="24" t="s">
        <v>738</v>
      </c>
    </row>
    <row r="279" spans="2:65" s="1" customFormat="1" ht="27">
      <c r="B279" s="41"/>
      <c r="D279" s="186" t="s">
        <v>139</v>
      </c>
      <c r="F279" s="187" t="s">
        <v>739</v>
      </c>
      <c r="I279" s="188"/>
      <c r="L279" s="41"/>
      <c r="M279" s="189"/>
      <c r="N279" s="42"/>
      <c r="O279" s="42"/>
      <c r="P279" s="42"/>
      <c r="Q279" s="42"/>
      <c r="R279" s="42"/>
      <c r="S279" s="42"/>
      <c r="T279" s="70"/>
      <c r="AT279" s="24" t="s">
        <v>139</v>
      </c>
      <c r="AU279" s="24" t="s">
        <v>86</v>
      </c>
    </row>
    <row r="280" spans="2:65" s="1" customFormat="1" ht="94.5">
      <c r="B280" s="41"/>
      <c r="D280" s="186" t="s">
        <v>141</v>
      </c>
      <c r="F280" s="190" t="s">
        <v>740</v>
      </c>
      <c r="I280" s="188"/>
      <c r="L280" s="41"/>
      <c r="M280" s="189"/>
      <c r="N280" s="42"/>
      <c r="O280" s="42"/>
      <c r="P280" s="42"/>
      <c r="Q280" s="42"/>
      <c r="R280" s="42"/>
      <c r="S280" s="42"/>
      <c r="T280" s="70"/>
      <c r="AT280" s="24" t="s">
        <v>141</v>
      </c>
      <c r="AU280" s="24" t="s">
        <v>86</v>
      </c>
    </row>
    <row r="281" spans="2:65" s="11" customFormat="1" ht="13.5">
      <c r="B281" s="191"/>
      <c r="D281" s="186" t="s">
        <v>143</v>
      </c>
      <c r="E281" s="192" t="s">
        <v>5</v>
      </c>
      <c r="F281" s="193" t="s">
        <v>649</v>
      </c>
      <c r="H281" s="192" t="s">
        <v>5</v>
      </c>
      <c r="I281" s="194"/>
      <c r="L281" s="191"/>
      <c r="M281" s="195"/>
      <c r="N281" s="196"/>
      <c r="O281" s="196"/>
      <c r="P281" s="196"/>
      <c r="Q281" s="196"/>
      <c r="R281" s="196"/>
      <c r="S281" s="196"/>
      <c r="T281" s="197"/>
      <c r="AT281" s="192" t="s">
        <v>143</v>
      </c>
      <c r="AU281" s="192" t="s">
        <v>86</v>
      </c>
      <c r="AV281" s="11" t="s">
        <v>24</v>
      </c>
      <c r="AW281" s="11" t="s">
        <v>39</v>
      </c>
      <c r="AX281" s="11" t="s">
        <v>76</v>
      </c>
      <c r="AY281" s="192" t="s">
        <v>130</v>
      </c>
    </row>
    <row r="282" spans="2:65" s="12" customFormat="1" ht="13.5">
      <c r="B282" s="198"/>
      <c r="D282" s="186" t="s">
        <v>143</v>
      </c>
      <c r="E282" s="199" t="s">
        <v>5</v>
      </c>
      <c r="F282" s="200" t="s">
        <v>822</v>
      </c>
      <c r="H282" s="201">
        <v>4.1760000000000002</v>
      </c>
      <c r="I282" s="202"/>
      <c r="L282" s="198"/>
      <c r="M282" s="203"/>
      <c r="N282" s="204"/>
      <c r="O282" s="204"/>
      <c r="P282" s="204"/>
      <c r="Q282" s="204"/>
      <c r="R282" s="204"/>
      <c r="S282" s="204"/>
      <c r="T282" s="205"/>
      <c r="AT282" s="199" t="s">
        <v>143</v>
      </c>
      <c r="AU282" s="199" t="s">
        <v>86</v>
      </c>
      <c r="AV282" s="12" t="s">
        <v>86</v>
      </c>
      <c r="AW282" s="12" t="s">
        <v>39</v>
      </c>
      <c r="AX282" s="12" t="s">
        <v>76</v>
      </c>
      <c r="AY282" s="199" t="s">
        <v>130</v>
      </c>
    </row>
    <row r="283" spans="2:65" s="12" customFormat="1" ht="13.5">
      <c r="B283" s="198"/>
      <c r="D283" s="186" t="s">
        <v>143</v>
      </c>
      <c r="E283" s="199" t="s">
        <v>5</v>
      </c>
      <c r="F283" s="200" t="s">
        <v>823</v>
      </c>
      <c r="H283" s="201">
        <v>0.70599999999999996</v>
      </c>
      <c r="I283" s="202"/>
      <c r="L283" s="198"/>
      <c r="M283" s="203"/>
      <c r="N283" s="204"/>
      <c r="O283" s="204"/>
      <c r="P283" s="204"/>
      <c r="Q283" s="204"/>
      <c r="R283" s="204"/>
      <c r="S283" s="204"/>
      <c r="T283" s="205"/>
      <c r="AT283" s="199" t="s">
        <v>143</v>
      </c>
      <c r="AU283" s="199" t="s">
        <v>86</v>
      </c>
      <c r="AV283" s="12" t="s">
        <v>86</v>
      </c>
      <c r="AW283" s="12" t="s">
        <v>39</v>
      </c>
      <c r="AX283" s="12" t="s">
        <v>76</v>
      </c>
      <c r="AY283" s="199" t="s">
        <v>130</v>
      </c>
    </row>
    <row r="284" spans="2:65" s="14" customFormat="1" ht="13.5">
      <c r="B284" s="214"/>
      <c r="D284" s="186" t="s">
        <v>143</v>
      </c>
      <c r="E284" s="215" t="s">
        <v>5</v>
      </c>
      <c r="F284" s="216" t="s">
        <v>203</v>
      </c>
      <c r="H284" s="217">
        <v>4.8819999999999997</v>
      </c>
      <c r="I284" s="218"/>
      <c r="L284" s="214"/>
      <c r="M284" s="219"/>
      <c r="N284" s="220"/>
      <c r="O284" s="220"/>
      <c r="P284" s="220"/>
      <c r="Q284" s="220"/>
      <c r="R284" s="220"/>
      <c r="S284" s="220"/>
      <c r="T284" s="221"/>
      <c r="AT284" s="215" t="s">
        <v>143</v>
      </c>
      <c r="AU284" s="215" t="s">
        <v>86</v>
      </c>
      <c r="AV284" s="14" t="s">
        <v>137</v>
      </c>
      <c r="AW284" s="14" t="s">
        <v>39</v>
      </c>
      <c r="AX284" s="14" t="s">
        <v>24</v>
      </c>
      <c r="AY284" s="215" t="s">
        <v>130</v>
      </c>
    </row>
    <row r="285" spans="2:65" s="1" customFormat="1" ht="16.5" customHeight="1">
      <c r="B285" s="173"/>
      <c r="C285" s="174" t="s">
        <v>493</v>
      </c>
      <c r="D285" s="174" t="s">
        <v>132</v>
      </c>
      <c r="E285" s="175" t="s">
        <v>745</v>
      </c>
      <c r="F285" s="176" t="s">
        <v>746</v>
      </c>
      <c r="G285" s="177" t="s">
        <v>322</v>
      </c>
      <c r="H285" s="178">
        <v>43.938000000000002</v>
      </c>
      <c r="I285" s="179"/>
      <c r="J285" s="180">
        <f>ROUND(I285*H285,2)</f>
        <v>0</v>
      </c>
      <c r="K285" s="176" t="s">
        <v>136</v>
      </c>
      <c r="L285" s="41"/>
      <c r="M285" s="181" t="s">
        <v>5</v>
      </c>
      <c r="N285" s="182" t="s">
        <v>47</v>
      </c>
      <c r="O285" s="42"/>
      <c r="P285" s="183">
        <f>O285*H285</f>
        <v>0</v>
      </c>
      <c r="Q285" s="183">
        <v>0</v>
      </c>
      <c r="R285" s="183">
        <f>Q285*H285</f>
        <v>0</v>
      </c>
      <c r="S285" s="183">
        <v>0</v>
      </c>
      <c r="T285" s="184">
        <f>S285*H285</f>
        <v>0</v>
      </c>
      <c r="AR285" s="24" t="s">
        <v>137</v>
      </c>
      <c r="AT285" s="24" t="s">
        <v>132</v>
      </c>
      <c r="AU285" s="24" t="s">
        <v>86</v>
      </c>
      <c r="AY285" s="24" t="s">
        <v>130</v>
      </c>
      <c r="BE285" s="185">
        <f>IF(N285="základní",J285,0)</f>
        <v>0</v>
      </c>
      <c r="BF285" s="185">
        <f>IF(N285="snížená",J285,0)</f>
        <v>0</v>
      </c>
      <c r="BG285" s="185">
        <f>IF(N285="zákl. přenesená",J285,0)</f>
        <v>0</v>
      </c>
      <c r="BH285" s="185">
        <f>IF(N285="sníž. přenesená",J285,0)</f>
        <v>0</v>
      </c>
      <c r="BI285" s="185">
        <f>IF(N285="nulová",J285,0)</f>
        <v>0</v>
      </c>
      <c r="BJ285" s="24" t="s">
        <v>24</v>
      </c>
      <c r="BK285" s="185">
        <f>ROUND(I285*H285,2)</f>
        <v>0</v>
      </c>
      <c r="BL285" s="24" t="s">
        <v>137</v>
      </c>
      <c r="BM285" s="24" t="s">
        <v>747</v>
      </c>
    </row>
    <row r="286" spans="2:65" s="1" customFormat="1" ht="27">
      <c r="B286" s="41"/>
      <c r="D286" s="186" t="s">
        <v>139</v>
      </c>
      <c r="F286" s="187" t="s">
        <v>748</v>
      </c>
      <c r="I286" s="188"/>
      <c r="L286" s="41"/>
      <c r="M286" s="189"/>
      <c r="N286" s="42"/>
      <c r="O286" s="42"/>
      <c r="P286" s="42"/>
      <c r="Q286" s="42"/>
      <c r="R286" s="42"/>
      <c r="S286" s="42"/>
      <c r="T286" s="70"/>
      <c r="AT286" s="24" t="s">
        <v>139</v>
      </c>
      <c r="AU286" s="24" t="s">
        <v>86</v>
      </c>
    </row>
    <row r="287" spans="2:65" s="1" customFormat="1" ht="94.5">
      <c r="B287" s="41"/>
      <c r="D287" s="186" t="s">
        <v>141</v>
      </c>
      <c r="F287" s="190" t="s">
        <v>740</v>
      </c>
      <c r="I287" s="188"/>
      <c r="L287" s="41"/>
      <c r="M287" s="189"/>
      <c r="N287" s="42"/>
      <c r="O287" s="42"/>
      <c r="P287" s="42"/>
      <c r="Q287" s="42"/>
      <c r="R287" s="42"/>
      <c r="S287" s="42"/>
      <c r="T287" s="70"/>
      <c r="AT287" s="24" t="s">
        <v>141</v>
      </c>
      <c r="AU287" s="24" t="s">
        <v>86</v>
      </c>
    </row>
    <row r="288" spans="2:65" s="12" customFormat="1" ht="13.5">
      <c r="B288" s="198"/>
      <c r="D288" s="186" t="s">
        <v>143</v>
      </c>
      <c r="E288" s="199" t="s">
        <v>5</v>
      </c>
      <c r="F288" s="200" t="s">
        <v>824</v>
      </c>
      <c r="H288" s="201">
        <v>43.938000000000002</v>
      </c>
      <c r="I288" s="202"/>
      <c r="L288" s="198"/>
      <c r="M288" s="203"/>
      <c r="N288" s="204"/>
      <c r="O288" s="204"/>
      <c r="P288" s="204"/>
      <c r="Q288" s="204"/>
      <c r="R288" s="204"/>
      <c r="S288" s="204"/>
      <c r="T288" s="205"/>
      <c r="AT288" s="199" t="s">
        <v>143</v>
      </c>
      <c r="AU288" s="199" t="s">
        <v>86</v>
      </c>
      <c r="AV288" s="12" t="s">
        <v>86</v>
      </c>
      <c r="AW288" s="12" t="s">
        <v>39</v>
      </c>
      <c r="AX288" s="12" t="s">
        <v>24</v>
      </c>
      <c r="AY288" s="199" t="s">
        <v>130</v>
      </c>
    </row>
    <row r="289" spans="2:65" s="1" customFormat="1" ht="25.5" customHeight="1">
      <c r="B289" s="173"/>
      <c r="C289" s="174" t="s">
        <v>497</v>
      </c>
      <c r="D289" s="174" t="s">
        <v>132</v>
      </c>
      <c r="E289" s="175" t="s">
        <v>751</v>
      </c>
      <c r="F289" s="176" t="s">
        <v>752</v>
      </c>
      <c r="G289" s="177" t="s">
        <v>322</v>
      </c>
      <c r="H289" s="178">
        <v>4.1760000000000002</v>
      </c>
      <c r="I289" s="179"/>
      <c r="J289" s="180">
        <f>ROUND(I289*H289,2)</f>
        <v>0</v>
      </c>
      <c r="K289" s="176" t="s">
        <v>136</v>
      </c>
      <c r="L289" s="41"/>
      <c r="M289" s="181" t="s">
        <v>5</v>
      </c>
      <c r="N289" s="182" t="s">
        <v>47</v>
      </c>
      <c r="O289" s="42"/>
      <c r="P289" s="183">
        <f>O289*H289</f>
        <v>0</v>
      </c>
      <c r="Q289" s="183">
        <v>0</v>
      </c>
      <c r="R289" s="183">
        <f>Q289*H289</f>
        <v>0</v>
      </c>
      <c r="S289" s="183">
        <v>0</v>
      </c>
      <c r="T289" s="184">
        <f>S289*H289</f>
        <v>0</v>
      </c>
      <c r="AR289" s="24" t="s">
        <v>137</v>
      </c>
      <c r="AT289" s="24" t="s">
        <v>132</v>
      </c>
      <c r="AU289" s="24" t="s">
        <v>86</v>
      </c>
      <c r="AY289" s="24" t="s">
        <v>130</v>
      </c>
      <c r="BE289" s="185">
        <f>IF(N289="základní",J289,0)</f>
        <v>0</v>
      </c>
      <c r="BF289" s="185">
        <f>IF(N289="snížená",J289,0)</f>
        <v>0</v>
      </c>
      <c r="BG289" s="185">
        <f>IF(N289="zákl. přenesená",J289,0)</f>
        <v>0</v>
      </c>
      <c r="BH289" s="185">
        <f>IF(N289="sníž. přenesená",J289,0)</f>
        <v>0</v>
      </c>
      <c r="BI289" s="185">
        <f>IF(N289="nulová",J289,0)</f>
        <v>0</v>
      </c>
      <c r="BJ289" s="24" t="s">
        <v>24</v>
      </c>
      <c r="BK289" s="185">
        <f>ROUND(I289*H289,2)</f>
        <v>0</v>
      </c>
      <c r="BL289" s="24" t="s">
        <v>137</v>
      </c>
      <c r="BM289" s="24" t="s">
        <v>753</v>
      </c>
    </row>
    <row r="290" spans="2:65" s="1" customFormat="1" ht="27">
      <c r="B290" s="41"/>
      <c r="D290" s="186" t="s">
        <v>139</v>
      </c>
      <c r="F290" s="187" t="s">
        <v>324</v>
      </c>
      <c r="I290" s="188"/>
      <c r="L290" s="41"/>
      <c r="M290" s="189"/>
      <c r="N290" s="42"/>
      <c r="O290" s="42"/>
      <c r="P290" s="42"/>
      <c r="Q290" s="42"/>
      <c r="R290" s="42"/>
      <c r="S290" s="42"/>
      <c r="T290" s="70"/>
      <c r="AT290" s="24" t="s">
        <v>139</v>
      </c>
      <c r="AU290" s="24" t="s">
        <v>86</v>
      </c>
    </row>
    <row r="291" spans="2:65" s="1" customFormat="1" ht="81">
      <c r="B291" s="41"/>
      <c r="D291" s="186" t="s">
        <v>141</v>
      </c>
      <c r="F291" s="190" t="s">
        <v>754</v>
      </c>
      <c r="I291" s="188"/>
      <c r="L291" s="41"/>
      <c r="M291" s="189"/>
      <c r="N291" s="42"/>
      <c r="O291" s="42"/>
      <c r="P291" s="42"/>
      <c r="Q291" s="42"/>
      <c r="R291" s="42"/>
      <c r="S291" s="42"/>
      <c r="T291" s="70"/>
      <c r="AT291" s="24" t="s">
        <v>141</v>
      </c>
      <c r="AU291" s="24" t="s">
        <v>86</v>
      </c>
    </row>
    <row r="292" spans="2:65" s="11" customFormat="1" ht="13.5">
      <c r="B292" s="191"/>
      <c r="D292" s="186" t="s">
        <v>143</v>
      </c>
      <c r="E292" s="192" t="s">
        <v>5</v>
      </c>
      <c r="F292" s="193" t="s">
        <v>649</v>
      </c>
      <c r="H292" s="192" t="s">
        <v>5</v>
      </c>
      <c r="I292" s="194"/>
      <c r="L292" s="191"/>
      <c r="M292" s="195"/>
      <c r="N292" s="196"/>
      <c r="O292" s="196"/>
      <c r="P292" s="196"/>
      <c r="Q292" s="196"/>
      <c r="R292" s="196"/>
      <c r="S292" s="196"/>
      <c r="T292" s="197"/>
      <c r="AT292" s="192" t="s">
        <v>143</v>
      </c>
      <c r="AU292" s="192" t="s">
        <v>86</v>
      </c>
      <c r="AV292" s="11" t="s">
        <v>24</v>
      </c>
      <c r="AW292" s="11" t="s">
        <v>39</v>
      </c>
      <c r="AX292" s="11" t="s">
        <v>76</v>
      </c>
      <c r="AY292" s="192" t="s">
        <v>130</v>
      </c>
    </row>
    <row r="293" spans="2:65" s="12" customFormat="1" ht="13.5">
      <c r="B293" s="198"/>
      <c r="D293" s="186" t="s">
        <v>143</v>
      </c>
      <c r="E293" s="199" t="s">
        <v>5</v>
      </c>
      <c r="F293" s="200" t="s">
        <v>822</v>
      </c>
      <c r="H293" s="201">
        <v>4.1760000000000002</v>
      </c>
      <c r="I293" s="202"/>
      <c r="L293" s="198"/>
      <c r="M293" s="203"/>
      <c r="N293" s="204"/>
      <c r="O293" s="204"/>
      <c r="P293" s="204"/>
      <c r="Q293" s="204"/>
      <c r="R293" s="204"/>
      <c r="S293" s="204"/>
      <c r="T293" s="205"/>
      <c r="AT293" s="199" t="s">
        <v>143</v>
      </c>
      <c r="AU293" s="199" t="s">
        <v>86</v>
      </c>
      <c r="AV293" s="12" t="s">
        <v>86</v>
      </c>
      <c r="AW293" s="12" t="s">
        <v>39</v>
      </c>
      <c r="AX293" s="12" t="s">
        <v>24</v>
      </c>
      <c r="AY293" s="199" t="s">
        <v>130</v>
      </c>
    </row>
    <row r="294" spans="2:65" s="1" customFormat="1" ht="25.5" customHeight="1">
      <c r="B294" s="173"/>
      <c r="C294" s="174" t="s">
        <v>501</v>
      </c>
      <c r="D294" s="174" t="s">
        <v>132</v>
      </c>
      <c r="E294" s="175" t="s">
        <v>756</v>
      </c>
      <c r="F294" s="176" t="s">
        <v>757</v>
      </c>
      <c r="G294" s="177" t="s">
        <v>322</v>
      </c>
      <c r="H294" s="178">
        <v>0.70599999999999996</v>
      </c>
      <c r="I294" s="179"/>
      <c r="J294" s="180">
        <f>ROUND(I294*H294,2)</f>
        <v>0</v>
      </c>
      <c r="K294" s="176" t="s">
        <v>136</v>
      </c>
      <c r="L294" s="41"/>
      <c r="M294" s="181" t="s">
        <v>5</v>
      </c>
      <c r="N294" s="182" t="s">
        <v>47</v>
      </c>
      <c r="O294" s="42"/>
      <c r="P294" s="183">
        <f>O294*H294</f>
        <v>0</v>
      </c>
      <c r="Q294" s="183">
        <v>0</v>
      </c>
      <c r="R294" s="183">
        <f>Q294*H294</f>
        <v>0</v>
      </c>
      <c r="S294" s="183">
        <v>0</v>
      </c>
      <c r="T294" s="184">
        <f>S294*H294</f>
        <v>0</v>
      </c>
      <c r="AR294" s="24" t="s">
        <v>137</v>
      </c>
      <c r="AT294" s="24" t="s">
        <v>132</v>
      </c>
      <c r="AU294" s="24" t="s">
        <v>86</v>
      </c>
      <c r="AY294" s="24" t="s">
        <v>130</v>
      </c>
      <c r="BE294" s="185">
        <f>IF(N294="základní",J294,0)</f>
        <v>0</v>
      </c>
      <c r="BF294" s="185">
        <f>IF(N294="snížená",J294,0)</f>
        <v>0</v>
      </c>
      <c r="BG294" s="185">
        <f>IF(N294="zákl. přenesená",J294,0)</f>
        <v>0</v>
      </c>
      <c r="BH294" s="185">
        <f>IF(N294="sníž. přenesená",J294,0)</f>
        <v>0</v>
      </c>
      <c r="BI294" s="185">
        <f>IF(N294="nulová",J294,0)</f>
        <v>0</v>
      </c>
      <c r="BJ294" s="24" t="s">
        <v>24</v>
      </c>
      <c r="BK294" s="185">
        <f>ROUND(I294*H294,2)</f>
        <v>0</v>
      </c>
      <c r="BL294" s="24" t="s">
        <v>137</v>
      </c>
      <c r="BM294" s="24" t="s">
        <v>758</v>
      </c>
    </row>
    <row r="295" spans="2:65" s="1" customFormat="1" ht="27">
      <c r="B295" s="41"/>
      <c r="D295" s="186" t="s">
        <v>139</v>
      </c>
      <c r="F295" s="187" t="s">
        <v>759</v>
      </c>
      <c r="I295" s="188"/>
      <c r="L295" s="41"/>
      <c r="M295" s="189"/>
      <c r="N295" s="42"/>
      <c r="O295" s="42"/>
      <c r="P295" s="42"/>
      <c r="Q295" s="42"/>
      <c r="R295" s="42"/>
      <c r="S295" s="42"/>
      <c r="T295" s="70"/>
      <c r="AT295" s="24" t="s">
        <v>139</v>
      </c>
      <c r="AU295" s="24" t="s">
        <v>86</v>
      </c>
    </row>
    <row r="296" spans="2:65" s="1" customFormat="1" ht="81">
      <c r="B296" s="41"/>
      <c r="D296" s="186" t="s">
        <v>141</v>
      </c>
      <c r="F296" s="190" t="s">
        <v>754</v>
      </c>
      <c r="I296" s="188"/>
      <c r="L296" s="41"/>
      <c r="M296" s="189"/>
      <c r="N296" s="42"/>
      <c r="O296" s="42"/>
      <c r="P296" s="42"/>
      <c r="Q296" s="42"/>
      <c r="R296" s="42"/>
      <c r="S296" s="42"/>
      <c r="T296" s="70"/>
      <c r="AT296" s="24" t="s">
        <v>141</v>
      </c>
      <c r="AU296" s="24" t="s">
        <v>86</v>
      </c>
    </row>
    <row r="297" spans="2:65" s="11" customFormat="1" ht="13.5">
      <c r="B297" s="191"/>
      <c r="D297" s="186" t="s">
        <v>143</v>
      </c>
      <c r="E297" s="192" t="s">
        <v>5</v>
      </c>
      <c r="F297" s="193" t="s">
        <v>649</v>
      </c>
      <c r="H297" s="192" t="s">
        <v>5</v>
      </c>
      <c r="I297" s="194"/>
      <c r="L297" s="191"/>
      <c r="M297" s="195"/>
      <c r="N297" s="196"/>
      <c r="O297" s="196"/>
      <c r="P297" s="196"/>
      <c r="Q297" s="196"/>
      <c r="R297" s="196"/>
      <c r="S297" s="196"/>
      <c r="T297" s="197"/>
      <c r="AT297" s="192" t="s">
        <v>143</v>
      </c>
      <c r="AU297" s="192" t="s">
        <v>86</v>
      </c>
      <c r="AV297" s="11" t="s">
        <v>24</v>
      </c>
      <c r="AW297" s="11" t="s">
        <v>39</v>
      </c>
      <c r="AX297" s="11" t="s">
        <v>76</v>
      </c>
      <c r="AY297" s="192" t="s">
        <v>130</v>
      </c>
    </row>
    <row r="298" spans="2:65" s="12" customFormat="1" ht="13.5">
      <c r="B298" s="198"/>
      <c r="D298" s="186" t="s">
        <v>143</v>
      </c>
      <c r="E298" s="199" t="s">
        <v>5</v>
      </c>
      <c r="F298" s="200" t="s">
        <v>823</v>
      </c>
      <c r="H298" s="201">
        <v>0.70599999999999996</v>
      </c>
      <c r="I298" s="202"/>
      <c r="L298" s="198"/>
      <c r="M298" s="235"/>
      <c r="N298" s="236"/>
      <c r="O298" s="236"/>
      <c r="P298" s="236"/>
      <c r="Q298" s="236"/>
      <c r="R298" s="236"/>
      <c r="S298" s="236"/>
      <c r="T298" s="237"/>
      <c r="AT298" s="199" t="s">
        <v>143</v>
      </c>
      <c r="AU298" s="199" t="s">
        <v>86</v>
      </c>
      <c r="AV298" s="12" t="s">
        <v>86</v>
      </c>
      <c r="AW298" s="12" t="s">
        <v>39</v>
      </c>
      <c r="AX298" s="12" t="s">
        <v>24</v>
      </c>
      <c r="AY298" s="199" t="s">
        <v>130</v>
      </c>
    </row>
    <row r="299" spans="2:65" s="1" customFormat="1" ht="6.95" customHeight="1">
      <c r="B299" s="56"/>
      <c r="C299" s="57"/>
      <c r="D299" s="57"/>
      <c r="E299" s="57"/>
      <c r="F299" s="57"/>
      <c r="G299" s="57"/>
      <c r="H299" s="57"/>
      <c r="I299" s="127"/>
      <c r="J299" s="57"/>
      <c r="K299" s="57"/>
      <c r="L299" s="41"/>
    </row>
  </sheetData>
  <autoFilter ref="C82:K298"/>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3"/>
  <sheetViews>
    <sheetView showGridLines="0" tabSelected="1" workbookViewId="0">
      <pane ySplit="1" topLeftCell="A92" activePane="bottomLeft" state="frozen"/>
      <selection pane="bottomLeft" activeCell="F98" sqref="F98"/>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00"/>
      <c r="C1" s="100"/>
      <c r="D1" s="101" t="s">
        <v>1</v>
      </c>
      <c r="E1" s="100"/>
      <c r="F1" s="102" t="s">
        <v>93</v>
      </c>
      <c r="G1" s="365" t="s">
        <v>94</v>
      </c>
      <c r="H1" s="365"/>
      <c r="I1" s="103"/>
      <c r="J1" s="102" t="s">
        <v>95</v>
      </c>
      <c r="K1" s="101" t="s">
        <v>96</v>
      </c>
      <c r="L1" s="102" t="s">
        <v>97</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55" t="s">
        <v>8</v>
      </c>
      <c r="M2" s="356"/>
      <c r="N2" s="356"/>
      <c r="O2" s="356"/>
      <c r="P2" s="356"/>
      <c r="Q2" s="356"/>
      <c r="R2" s="356"/>
      <c r="S2" s="356"/>
      <c r="T2" s="356"/>
      <c r="U2" s="356"/>
      <c r="V2" s="356"/>
      <c r="AT2" s="24" t="s">
        <v>92</v>
      </c>
    </row>
    <row r="3" spans="1:70" ht="6.95" customHeight="1">
      <c r="B3" s="25"/>
      <c r="C3" s="26"/>
      <c r="D3" s="26"/>
      <c r="E3" s="26"/>
      <c r="F3" s="26"/>
      <c r="G3" s="26"/>
      <c r="H3" s="26"/>
      <c r="I3" s="104"/>
      <c r="J3" s="26"/>
      <c r="K3" s="27"/>
      <c r="AT3" s="24" t="s">
        <v>86</v>
      </c>
    </row>
    <row r="4" spans="1:70" ht="36.950000000000003" customHeight="1">
      <c r="B4" s="28"/>
      <c r="C4" s="29"/>
      <c r="D4" s="30" t="s">
        <v>98</v>
      </c>
      <c r="E4" s="29"/>
      <c r="F4" s="29"/>
      <c r="G4" s="29"/>
      <c r="H4" s="29"/>
      <c r="I4" s="105"/>
      <c r="J4" s="29"/>
      <c r="K4" s="31"/>
      <c r="M4" s="32" t="s">
        <v>13</v>
      </c>
      <c r="AT4" s="24" t="s">
        <v>6</v>
      </c>
    </row>
    <row r="5" spans="1:70" ht="6.95" customHeight="1">
      <c r="B5" s="28"/>
      <c r="C5" s="29"/>
      <c r="D5" s="29"/>
      <c r="E5" s="29"/>
      <c r="F5" s="29"/>
      <c r="G5" s="29"/>
      <c r="H5" s="29"/>
      <c r="I5" s="105"/>
      <c r="J5" s="29"/>
      <c r="K5" s="31"/>
    </row>
    <row r="6" spans="1:70">
      <c r="B6" s="28"/>
      <c r="C6" s="29"/>
      <c r="D6" s="37" t="s">
        <v>19</v>
      </c>
      <c r="E6" s="29"/>
      <c r="F6" s="29"/>
      <c r="G6" s="29"/>
      <c r="H6" s="29"/>
      <c r="I6" s="105"/>
      <c r="J6" s="29"/>
      <c r="K6" s="31"/>
    </row>
    <row r="7" spans="1:70" ht="16.5" customHeight="1">
      <c r="B7" s="28"/>
      <c r="C7" s="29"/>
      <c r="D7" s="29"/>
      <c r="E7" s="357" t="str">
        <f>'Rekapitulace stavby'!K6</f>
        <v>Nový Bor, Pihel - prodloužení vodovodu</v>
      </c>
      <c r="F7" s="358"/>
      <c r="G7" s="358"/>
      <c r="H7" s="358"/>
      <c r="I7" s="105"/>
      <c r="J7" s="29"/>
      <c r="K7" s="31"/>
    </row>
    <row r="8" spans="1:70" s="1" customFormat="1">
      <c r="B8" s="41"/>
      <c r="C8" s="42"/>
      <c r="D8" s="37" t="s">
        <v>99</v>
      </c>
      <c r="E8" s="42"/>
      <c r="F8" s="42"/>
      <c r="G8" s="42"/>
      <c r="H8" s="42"/>
      <c r="I8" s="106"/>
      <c r="J8" s="42"/>
      <c r="K8" s="45"/>
    </row>
    <row r="9" spans="1:70" s="1" customFormat="1" ht="36.950000000000003" customHeight="1">
      <c r="B9" s="41"/>
      <c r="C9" s="42"/>
      <c r="D9" s="42"/>
      <c r="E9" s="359" t="s">
        <v>825</v>
      </c>
      <c r="F9" s="360"/>
      <c r="G9" s="360"/>
      <c r="H9" s="360"/>
      <c r="I9" s="106"/>
      <c r="J9" s="42"/>
      <c r="K9" s="45"/>
    </row>
    <row r="10" spans="1:70" s="1" customFormat="1" ht="13.5">
      <c r="B10" s="41"/>
      <c r="C10" s="42"/>
      <c r="D10" s="42"/>
      <c r="E10" s="42"/>
      <c r="F10" s="42"/>
      <c r="G10" s="42"/>
      <c r="H10" s="42"/>
      <c r="I10" s="106"/>
      <c r="J10" s="42"/>
      <c r="K10" s="45"/>
    </row>
    <row r="11" spans="1:70" s="1" customFormat="1" ht="14.45" customHeight="1">
      <c r="B11" s="41"/>
      <c r="C11" s="42"/>
      <c r="D11" s="37" t="s">
        <v>22</v>
      </c>
      <c r="E11" s="42"/>
      <c r="F11" s="35" t="s">
        <v>5</v>
      </c>
      <c r="G11" s="42"/>
      <c r="H11" s="42"/>
      <c r="I11" s="107" t="s">
        <v>23</v>
      </c>
      <c r="J11" s="35" t="s">
        <v>5</v>
      </c>
      <c r="K11" s="45"/>
    </row>
    <row r="12" spans="1:70" s="1" customFormat="1" ht="14.45" customHeight="1">
      <c r="B12" s="41"/>
      <c r="C12" s="42"/>
      <c r="D12" s="37" t="s">
        <v>25</v>
      </c>
      <c r="E12" s="42"/>
      <c r="F12" s="35" t="s">
        <v>26</v>
      </c>
      <c r="G12" s="42"/>
      <c r="H12" s="42"/>
      <c r="I12" s="107" t="s">
        <v>27</v>
      </c>
      <c r="J12" s="108" t="str">
        <f>'Rekapitulace stavby'!AN8</f>
        <v>13. 6. 2018</v>
      </c>
      <c r="K12" s="45"/>
    </row>
    <row r="13" spans="1:70" s="1" customFormat="1" ht="10.9" customHeight="1">
      <c r="B13" s="41"/>
      <c r="C13" s="42"/>
      <c r="D13" s="42"/>
      <c r="E13" s="42"/>
      <c r="F13" s="42"/>
      <c r="G13" s="42"/>
      <c r="H13" s="42"/>
      <c r="I13" s="106"/>
      <c r="J13" s="42"/>
      <c r="K13" s="45"/>
    </row>
    <row r="14" spans="1:70" s="1" customFormat="1" ht="14.45" customHeight="1">
      <c r="B14" s="41"/>
      <c r="C14" s="42"/>
      <c r="D14" s="37" t="s">
        <v>31</v>
      </c>
      <c r="E14" s="42"/>
      <c r="F14" s="42"/>
      <c r="G14" s="42"/>
      <c r="H14" s="42"/>
      <c r="I14" s="107" t="s">
        <v>32</v>
      </c>
      <c r="J14" s="35" t="s">
        <v>5</v>
      </c>
      <c r="K14" s="45"/>
    </row>
    <row r="15" spans="1:70" s="1" customFormat="1" ht="18" customHeight="1">
      <c r="B15" s="41"/>
      <c r="C15" s="42"/>
      <c r="D15" s="42"/>
      <c r="E15" s="35" t="s">
        <v>33</v>
      </c>
      <c r="F15" s="42"/>
      <c r="G15" s="42"/>
      <c r="H15" s="42"/>
      <c r="I15" s="107" t="s">
        <v>34</v>
      </c>
      <c r="J15" s="35" t="s">
        <v>5</v>
      </c>
      <c r="K15" s="45"/>
    </row>
    <row r="16" spans="1:70" s="1" customFormat="1" ht="6.95" customHeight="1">
      <c r="B16" s="41"/>
      <c r="C16" s="42"/>
      <c r="D16" s="42"/>
      <c r="E16" s="42"/>
      <c r="F16" s="42"/>
      <c r="G16" s="42"/>
      <c r="H16" s="42"/>
      <c r="I16" s="106"/>
      <c r="J16" s="42"/>
      <c r="K16" s="45"/>
    </row>
    <row r="17" spans="2:11" s="1" customFormat="1" ht="14.45" customHeight="1">
      <c r="B17" s="41"/>
      <c r="C17" s="42"/>
      <c r="D17" s="37" t="s">
        <v>35</v>
      </c>
      <c r="E17" s="42"/>
      <c r="F17" s="42"/>
      <c r="G17" s="42"/>
      <c r="H17" s="42"/>
      <c r="I17" s="107" t="s">
        <v>32</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34</v>
      </c>
      <c r="J18" s="35" t="str">
        <f>IF('Rekapitulace stavby'!AN14="Vyplň údaj","",IF('Rekapitulace stavby'!AN14="","",'Rekapitulace stavby'!AN14))</f>
        <v/>
      </c>
      <c r="K18" s="45"/>
    </row>
    <row r="19" spans="2:11" s="1" customFormat="1" ht="6.95" customHeight="1">
      <c r="B19" s="41"/>
      <c r="C19" s="42"/>
      <c r="D19" s="42"/>
      <c r="E19" s="42"/>
      <c r="F19" s="42"/>
      <c r="G19" s="42"/>
      <c r="H19" s="42"/>
      <c r="I19" s="106"/>
      <c r="J19" s="42"/>
      <c r="K19" s="45"/>
    </row>
    <row r="20" spans="2:11" s="1" customFormat="1" ht="14.45" customHeight="1">
      <c r="B20" s="41"/>
      <c r="C20" s="42"/>
      <c r="D20" s="37" t="s">
        <v>37</v>
      </c>
      <c r="E20" s="42"/>
      <c r="F20" s="42"/>
      <c r="G20" s="42"/>
      <c r="H20" s="42"/>
      <c r="I20" s="107" t="s">
        <v>32</v>
      </c>
      <c r="J20" s="35" t="s">
        <v>5</v>
      </c>
      <c r="K20" s="45"/>
    </row>
    <row r="21" spans="2:11" s="1" customFormat="1" ht="18" customHeight="1">
      <c r="B21" s="41"/>
      <c r="C21" s="42"/>
      <c r="D21" s="42"/>
      <c r="E21" s="35" t="s">
        <v>38</v>
      </c>
      <c r="F21" s="42"/>
      <c r="G21" s="42"/>
      <c r="H21" s="42"/>
      <c r="I21" s="107" t="s">
        <v>34</v>
      </c>
      <c r="J21" s="35" t="s">
        <v>5</v>
      </c>
      <c r="K21" s="45"/>
    </row>
    <row r="22" spans="2:11" s="1" customFormat="1" ht="6.95" customHeight="1">
      <c r="B22" s="41"/>
      <c r="C22" s="42"/>
      <c r="D22" s="42"/>
      <c r="E22" s="42"/>
      <c r="F22" s="42"/>
      <c r="G22" s="42"/>
      <c r="H22" s="42"/>
      <c r="I22" s="106"/>
      <c r="J22" s="42"/>
      <c r="K22" s="45"/>
    </row>
    <row r="23" spans="2:11" s="1" customFormat="1" ht="14.45" customHeight="1">
      <c r="B23" s="41"/>
      <c r="C23" s="42"/>
      <c r="D23" s="37" t="s">
        <v>40</v>
      </c>
      <c r="E23" s="42"/>
      <c r="F23" s="42"/>
      <c r="G23" s="42"/>
      <c r="H23" s="42"/>
      <c r="I23" s="106"/>
      <c r="J23" s="42"/>
      <c r="K23" s="45"/>
    </row>
    <row r="24" spans="2:11" s="6" customFormat="1" ht="57" customHeight="1">
      <c r="B24" s="109"/>
      <c r="C24" s="110"/>
      <c r="D24" s="110"/>
      <c r="E24" s="327" t="s">
        <v>41</v>
      </c>
      <c r="F24" s="327"/>
      <c r="G24" s="327"/>
      <c r="H24" s="327"/>
      <c r="I24" s="111"/>
      <c r="J24" s="110"/>
      <c r="K24" s="112"/>
    </row>
    <row r="25" spans="2:11" s="1" customFormat="1" ht="6.95" customHeight="1">
      <c r="B25" s="41"/>
      <c r="C25" s="42"/>
      <c r="D25" s="42"/>
      <c r="E25" s="42"/>
      <c r="F25" s="42"/>
      <c r="G25" s="42"/>
      <c r="H25" s="42"/>
      <c r="I25" s="106"/>
      <c r="J25" s="42"/>
      <c r="K25" s="45"/>
    </row>
    <row r="26" spans="2:11" s="1" customFormat="1" ht="6.95" customHeight="1">
      <c r="B26" s="41"/>
      <c r="C26" s="42"/>
      <c r="D26" s="68"/>
      <c r="E26" s="68"/>
      <c r="F26" s="68"/>
      <c r="G26" s="68"/>
      <c r="H26" s="68"/>
      <c r="I26" s="113"/>
      <c r="J26" s="68"/>
      <c r="K26" s="114"/>
    </row>
    <row r="27" spans="2:11" s="1" customFormat="1" ht="25.35" customHeight="1">
      <c r="B27" s="41"/>
      <c r="C27" s="42"/>
      <c r="D27" s="115" t="s">
        <v>42</v>
      </c>
      <c r="E27" s="42"/>
      <c r="F27" s="42"/>
      <c r="G27" s="42"/>
      <c r="H27" s="42"/>
      <c r="I27" s="106"/>
      <c r="J27" s="116">
        <f>ROUND(J83,2)</f>
        <v>0</v>
      </c>
      <c r="K27" s="45"/>
    </row>
    <row r="28" spans="2:11" s="1" customFormat="1" ht="6.95" customHeight="1">
      <c r="B28" s="41"/>
      <c r="C28" s="42"/>
      <c r="D28" s="68"/>
      <c r="E28" s="68"/>
      <c r="F28" s="68"/>
      <c r="G28" s="68"/>
      <c r="H28" s="68"/>
      <c r="I28" s="113"/>
      <c r="J28" s="68"/>
      <c r="K28" s="114"/>
    </row>
    <row r="29" spans="2:11" s="1" customFormat="1" ht="14.45" customHeight="1">
      <c r="B29" s="41"/>
      <c r="C29" s="42"/>
      <c r="D29" s="42"/>
      <c r="E29" s="42"/>
      <c r="F29" s="46" t="s">
        <v>44</v>
      </c>
      <c r="G29" s="42"/>
      <c r="H29" s="42"/>
      <c r="I29" s="117" t="s">
        <v>43</v>
      </c>
      <c r="J29" s="46" t="s">
        <v>45</v>
      </c>
      <c r="K29" s="45"/>
    </row>
    <row r="30" spans="2:11" s="1" customFormat="1" ht="14.45" customHeight="1">
      <c r="B30" s="41"/>
      <c r="C30" s="42"/>
      <c r="D30" s="49" t="s">
        <v>46</v>
      </c>
      <c r="E30" s="49" t="s">
        <v>47</v>
      </c>
      <c r="F30" s="118">
        <f>ROUND(SUM(BE83:BE102), 2)</f>
        <v>0</v>
      </c>
      <c r="G30" s="42"/>
      <c r="H30" s="42"/>
      <c r="I30" s="119">
        <v>0.21</v>
      </c>
      <c r="J30" s="118">
        <f>ROUND(ROUND((SUM(BE83:BE102)), 2)*I30, 2)</f>
        <v>0</v>
      </c>
      <c r="K30" s="45"/>
    </row>
    <row r="31" spans="2:11" s="1" customFormat="1" ht="14.45" customHeight="1">
      <c r="B31" s="41"/>
      <c r="C31" s="42"/>
      <c r="D31" s="42"/>
      <c r="E31" s="49" t="s">
        <v>48</v>
      </c>
      <c r="F31" s="118">
        <f>ROUND(SUM(BF83:BF102), 2)</f>
        <v>0</v>
      </c>
      <c r="G31" s="42"/>
      <c r="H31" s="42"/>
      <c r="I31" s="119">
        <v>0.15</v>
      </c>
      <c r="J31" s="118">
        <f>ROUND(ROUND((SUM(BF83:BF102)), 2)*I31, 2)</f>
        <v>0</v>
      </c>
      <c r="K31" s="45"/>
    </row>
    <row r="32" spans="2:11" s="1" customFormat="1" ht="14.45" hidden="1" customHeight="1">
      <c r="B32" s="41"/>
      <c r="C32" s="42"/>
      <c r="D32" s="42"/>
      <c r="E32" s="49" t="s">
        <v>49</v>
      </c>
      <c r="F32" s="118">
        <f>ROUND(SUM(BG83:BG102), 2)</f>
        <v>0</v>
      </c>
      <c r="G32" s="42"/>
      <c r="H32" s="42"/>
      <c r="I32" s="119">
        <v>0.21</v>
      </c>
      <c r="J32" s="118">
        <v>0</v>
      </c>
      <c r="K32" s="45"/>
    </row>
    <row r="33" spans="2:11" s="1" customFormat="1" ht="14.45" hidden="1" customHeight="1">
      <c r="B33" s="41"/>
      <c r="C33" s="42"/>
      <c r="D33" s="42"/>
      <c r="E33" s="49" t="s">
        <v>50</v>
      </c>
      <c r="F33" s="118">
        <f>ROUND(SUM(BH83:BH102), 2)</f>
        <v>0</v>
      </c>
      <c r="G33" s="42"/>
      <c r="H33" s="42"/>
      <c r="I33" s="119">
        <v>0.15</v>
      </c>
      <c r="J33" s="118">
        <v>0</v>
      </c>
      <c r="K33" s="45"/>
    </row>
    <row r="34" spans="2:11" s="1" customFormat="1" ht="14.45" hidden="1" customHeight="1">
      <c r="B34" s="41"/>
      <c r="C34" s="42"/>
      <c r="D34" s="42"/>
      <c r="E34" s="49" t="s">
        <v>51</v>
      </c>
      <c r="F34" s="118">
        <f>ROUND(SUM(BI83:BI102), 2)</f>
        <v>0</v>
      </c>
      <c r="G34" s="42"/>
      <c r="H34" s="42"/>
      <c r="I34" s="119">
        <v>0</v>
      </c>
      <c r="J34" s="118">
        <v>0</v>
      </c>
      <c r="K34" s="45"/>
    </row>
    <row r="35" spans="2:11" s="1" customFormat="1" ht="6.95" customHeight="1">
      <c r="B35" s="41"/>
      <c r="C35" s="42"/>
      <c r="D35" s="42"/>
      <c r="E35" s="42"/>
      <c r="F35" s="42"/>
      <c r="G35" s="42"/>
      <c r="H35" s="42"/>
      <c r="I35" s="106"/>
      <c r="J35" s="42"/>
      <c r="K35" s="45"/>
    </row>
    <row r="36" spans="2:11" s="1" customFormat="1" ht="25.35" customHeight="1">
      <c r="B36" s="41"/>
      <c r="C36" s="120"/>
      <c r="D36" s="121" t="s">
        <v>52</v>
      </c>
      <c r="E36" s="71"/>
      <c r="F36" s="71"/>
      <c r="G36" s="122" t="s">
        <v>53</v>
      </c>
      <c r="H36" s="123" t="s">
        <v>54</v>
      </c>
      <c r="I36" s="124"/>
      <c r="J36" s="125">
        <f>SUM(J27:J34)</f>
        <v>0</v>
      </c>
      <c r="K36" s="126"/>
    </row>
    <row r="37" spans="2:11" s="1" customFormat="1" ht="14.45" customHeight="1">
      <c r="B37" s="56"/>
      <c r="C37" s="57"/>
      <c r="D37" s="57"/>
      <c r="E37" s="57"/>
      <c r="F37" s="57"/>
      <c r="G37" s="57"/>
      <c r="H37" s="57"/>
      <c r="I37" s="127"/>
      <c r="J37" s="57"/>
      <c r="K37" s="58"/>
    </row>
    <row r="41" spans="2:11" s="1" customFormat="1" ht="6.95" customHeight="1">
      <c r="B41" s="59"/>
      <c r="C41" s="60"/>
      <c r="D41" s="60"/>
      <c r="E41" s="60"/>
      <c r="F41" s="60"/>
      <c r="G41" s="60"/>
      <c r="H41" s="60"/>
      <c r="I41" s="128"/>
      <c r="J41" s="60"/>
      <c r="K41" s="129"/>
    </row>
    <row r="42" spans="2:11" s="1" customFormat="1" ht="36.950000000000003" customHeight="1">
      <c r="B42" s="41"/>
      <c r="C42" s="30" t="s">
        <v>102</v>
      </c>
      <c r="D42" s="42"/>
      <c r="E42" s="42"/>
      <c r="F42" s="42"/>
      <c r="G42" s="42"/>
      <c r="H42" s="42"/>
      <c r="I42" s="106"/>
      <c r="J42" s="42"/>
      <c r="K42" s="45"/>
    </row>
    <row r="43" spans="2:11" s="1" customFormat="1" ht="6.95" customHeight="1">
      <c r="B43" s="41"/>
      <c r="C43" s="42"/>
      <c r="D43" s="42"/>
      <c r="E43" s="42"/>
      <c r="F43" s="42"/>
      <c r="G43" s="42"/>
      <c r="H43" s="42"/>
      <c r="I43" s="106"/>
      <c r="J43" s="42"/>
      <c r="K43" s="45"/>
    </row>
    <row r="44" spans="2:11" s="1" customFormat="1" ht="14.45" customHeight="1">
      <c r="B44" s="41"/>
      <c r="C44" s="37" t="s">
        <v>19</v>
      </c>
      <c r="D44" s="42"/>
      <c r="E44" s="42"/>
      <c r="F44" s="42"/>
      <c r="G44" s="42"/>
      <c r="H44" s="42"/>
      <c r="I44" s="106"/>
      <c r="J44" s="42"/>
      <c r="K44" s="45"/>
    </row>
    <row r="45" spans="2:11" s="1" customFormat="1" ht="16.5" customHeight="1">
      <c r="B45" s="41"/>
      <c r="C45" s="42"/>
      <c r="D45" s="42"/>
      <c r="E45" s="357" t="str">
        <f>E7</f>
        <v>Nový Bor, Pihel - prodloužení vodovodu</v>
      </c>
      <c r="F45" s="358"/>
      <c r="G45" s="358"/>
      <c r="H45" s="358"/>
      <c r="I45" s="106"/>
      <c r="J45" s="42"/>
      <c r="K45" s="45"/>
    </row>
    <row r="46" spans="2:11" s="1" customFormat="1" ht="14.45" customHeight="1">
      <c r="B46" s="41"/>
      <c r="C46" s="37" t="s">
        <v>99</v>
      </c>
      <c r="D46" s="42"/>
      <c r="E46" s="42"/>
      <c r="F46" s="42"/>
      <c r="G46" s="42"/>
      <c r="H46" s="42"/>
      <c r="I46" s="106"/>
      <c r="J46" s="42"/>
      <c r="K46" s="45"/>
    </row>
    <row r="47" spans="2:11" s="1" customFormat="1" ht="17.25" customHeight="1">
      <c r="B47" s="41"/>
      <c r="C47" s="42"/>
      <c r="D47" s="42"/>
      <c r="E47" s="359" t="str">
        <f>E9</f>
        <v>VON - Vedlejší a ostatní náklady</v>
      </c>
      <c r="F47" s="360"/>
      <c r="G47" s="360"/>
      <c r="H47" s="360"/>
      <c r="I47" s="106"/>
      <c r="J47" s="42"/>
      <c r="K47" s="45"/>
    </row>
    <row r="48" spans="2:11" s="1" customFormat="1" ht="6.95" customHeight="1">
      <c r="B48" s="41"/>
      <c r="C48" s="42"/>
      <c r="D48" s="42"/>
      <c r="E48" s="42"/>
      <c r="F48" s="42"/>
      <c r="G48" s="42"/>
      <c r="H48" s="42"/>
      <c r="I48" s="106"/>
      <c r="J48" s="42"/>
      <c r="K48" s="45"/>
    </row>
    <row r="49" spans="2:47" s="1" customFormat="1" ht="18" customHeight="1">
      <c r="B49" s="41"/>
      <c r="C49" s="37" t="s">
        <v>25</v>
      </c>
      <c r="D49" s="42"/>
      <c r="E49" s="42"/>
      <c r="F49" s="35" t="str">
        <f>F12</f>
        <v>Nový Bor, Pihel</v>
      </c>
      <c r="G49" s="42"/>
      <c r="H49" s="42"/>
      <c r="I49" s="107" t="s">
        <v>27</v>
      </c>
      <c r="J49" s="108" t="str">
        <f>IF(J12="","",J12)</f>
        <v>13. 6. 2018</v>
      </c>
      <c r="K49" s="45"/>
    </row>
    <row r="50" spans="2:47" s="1" customFormat="1" ht="6.95" customHeight="1">
      <c r="B50" s="41"/>
      <c r="C50" s="42"/>
      <c r="D50" s="42"/>
      <c r="E50" s="42"/>
      <c r="F50" s="42"/>
      <c r="G50" s="42"/>
      <c r="H50" s="42"/>
      <c r="I50" s="106"/>
      <c r="J50" s="42"/>
      <c r="K50" s="45"/>
    </row>
    <row r="51" spans="2:47" s="1" customFormat="1">
      <c r="B51" s="41"/>
      <c r="C51" s="37" t="s">
        <v>31</v>
      </c>
      <c r="D51" s="42"/>
      <c r="E51" s="42"/>
      <c r="F51" s="35" t="str">
        <f>E15</f>
        <v>Město Nový Bor</v>
      </c>
      <c r="G51" s="42"/>
      <c r="H51" s="42"/>
      <c r="I51" s="107" t="s">
        <v>37</v>
      </c>
      <c r="J51" s="327" t="str">
        <f>E21</f>
        <v>Vodohospodářské projekty s.r.o.</v>
      </c>
      <c r="K51" s="45"/>
    </row>
    <row r="52" spans="2:47" s="1" customFormat="1" ht="14.45" customHeight="1">
      <c r="B52" s="41"/>
      <c r="C52" s="37" t="s">
        <v>35</v>
      </c>
      <c r="D52" s="42"/>
      <c r="E52" s="42"/>
      <c r="F52" s="35" t="str">
        <f>IF(E18="","",E18)</f>
        <v/>
      </c>
      <c r="G52" s="42"/>
      <c r="H52" s="42"/>
      <c r="I52" s="106"/>
      <c r="J52" s="361"/>
      <c r="K52" s="45"/>
    </row>
    <row r="53" spans="2:47" s="1" customFormat="1" ht="10.35" customHeight="1">
      <c r="B53" s="41"/>
      <c r="C53" s="42"/>
      <c r="D53" s="42"/>
      <c r="E53" s="42"/>
      <c r="F53" s="42"/>
      <c r="G53" s="42"/>
      <c r="H53" s="42"/>
      <c r="I53" s="106"/>
      <c r="J53" s="42"/>
      <c r="K53" s="45"/>
    </row>
    <row r="54" spans="2:47" s="1" customFormat="1" ht="29.25" customHeight="1">
      <c r="B54" s="41"/>
      <c r="C54" s="130" t="s">
        <v>103</v>
      </c>
      <c r="D54" s="120"/>
      <c r="E54" s="120"/>
      <c r="F54" s="120"/>
      <c r="G54" s="120"/>
      <c r="H54" s="120"/>
      <c r="I54" s="131"/>
      <c r="J54" s="132" t="s">
        <v>104</v>
      </c>
      <c r="K54" s="133"/>
    </row>
    <row r="55" spans="2:47" s="1" customFormat="1" ht="10.35" customHeight="1">
      <c r="B55" s="41"/>
      <c r="C55" s="42"/>
      <c r="D55" s="42"/>
      <c r="E55" s="42"/>
      <c r="F55" s="42"/>
      <c r="G55" s="42"/>
      <c r="H55" s="42"/>
      <c r="I55" s="106"/>
      <c r="J55" s="42"/>
      <c r="K55" s="45"/>
    </row>
    <row r="56" spans="2:47" s="1" customFormat="1" ht="29.25" customHeight="1">
      <c r="B56" s="41"/>
      <c r="C56" s="134" t="s">
        <v>105</v>
      </c>
      <c r="D56" s="42"/>
      <c r="E56" s="42"/>
      <c r="F56" s="42"/>
      <c r="G56" s="42"/>
      <c r="H56" s="42"/>
      <c r="I56" s="106"/>
      <c r="J56" s="116">
        <f>J83</f>
        <v>0</v>
      </c>
      <c r="K56" s="45"/>
      <c r="AU56" s="24" t="s">
        <v>106</v>
      </c>
    </row>
    <row r="57" spans="2:47" s="7" customFormat="1" ht="24.95" customHeight="1">
      <c r="B57" s="135"/>
      <c r="C57" s="136"/>
      <c r="D57" s="137" t="s">
        <v>826</v>
      </c>
      <c r="E57" s="138"/>
      <c r="F57" s="138"/>
      <c r="G57" s="138"/>
      <c r="H57" s="138"/>
      <c r="I57" s="139"/>
      <c r="J57" s="140">
        <f>J84</f>
        <v>0</v>
      </c>
      <c r="K57" s="141"/>
    </row>
    <row r="58" spans="2:47" s="8" customFormat="1" ht="19.899999999999999" customHeight="1">
      <c r="B58" s="142"/>
      <c r="C58" s="143"/>
      <c r="D58" s="144" t="s">
        <v>827</v>
      </c>
      <c r="E58" s="145"/>
      <c r="F58" s="145"/>
      <c r="G58" s="145"/>
      <c r="H58" s="145"/>
      <c r="I58" s="146"/>
      <c r="J58" s="147">
        <f>J85</f>
        <v>0</v>
      </c>
      <c r="K58" s="148"/>
    </row>
    <row r="59" spans="2:47" s="8" customFormat="1" ht="19.899999999999999" customHeight="1">
      <c r="B59" s="142"/>
      <c r="C59" s="143"/>
      <c r="D59" s="144" t="s">
        <v>828</v>
      </c>
      <c r="E59" s="145"/>
      <c r="F59" s="145"/>
      <c r="G59" s="145"/>
      <c r="H59" s="145"/>
      <c r="I59" s="146"/>
      <c r="J59" s="147">
        <f>J87</f>
        <v>0</v>
      </c>
      <c r="K59" s="148"/>
    </row>
    <row r="60" spans="2:47" s="8" customFormat="1" ht="19.899999999999999" customHeight="1">
      <c r="B60" s="142"/>
      <c r="C60" s="143"/>
      <c r="D60" s="144" t="s">
        <v>829</v>
      </c>
      <c r="E60" s="145"/>
      <c r="F60" s="145"/>
      <c r="G60" s="145"/>
      <c r="H60" s="145"/>
      <c r="I60" s="146"/>
      <c r="J60" s="147">
        <f>J89</f>
        <v>0</v>
      </c>
      <c r="K60" s="148"/>
    </row>
    <row r="61" spans="2:47" s="8" customFormat="1" ht="19.899999999999999" customHeight="1">
      <c r="B61" s="142"/>
      <c r="C61" s="143"/>
      <c r="D61" s="144" t="s">
        <v>830</v>
      </c>
      <c r="E61" s="145"/>
      <c r="F61" s="145"/>
      <c r="G61" s="145"/>
      <c r="H61" s="145"/>
      <c r="I61" s="146"/>
      <c r="J61" s="147">
        <f>J91</f>
        <v>0</v>
      </c>
      <c r="K61" s="148"/>
    </row>
    <row r="62" spans="2:47" s="8" customFormat="1" ht="19.899999999999999" customHeight="1">
      <c r="B62" s="142"/>
      <c r="C62" s="143"/>
      <c r="D62" s="144" t="s">
        <v>831</v>
      </c>
      <c r="E62" s="145"/>
      <c r="F62" s="145"/>
      <c r="G62" s="145"/>
      <c r="H62" s="145"/>
      <c r="I62" s="146"/>
      <c r="J62" s="147">
        <f>J93</f>
        <v>0</v>
      </c>
      <c r="K62" s="148"/>
    </row>
    <row r="63" spans="2:47" s="8" customFormat="1" ht="19.899999999999999" customHeight="1">
      <c r="B63" s="142"/>
      <c r="C63" s="143"/>
      <c r="D63" s="144" t="s">
        <v>832</v>
      </c>
      <c r="E63" s="145"/>
      <c r="F63" s="145"/>
      <c r="G63" s="145"/>
      <c r="H63" s="145"/>
      <c r="I63" s="146"/>
      <c r="J63" s="147">
        <f>J96</f>
        <v>0</v>
      </c>
      <c r="K63" s="148"/>
    </row>
    <row r="64" spans="2:47" s="1" customFormat="1" ht="21.75" customHeight="1">
      <c r="B64" s="41"/>
      <c r="C64" s="42"/>
      <c r="D64" s="42"/>
      <c r="E64" s="42"/>
      <c r="F64" s="42"/>
      <c r="G64" s="42"/>
      <c r="H64" s="42"/>
      <c r="I64" s="106"/>
      <c r="J64" s="42"/>
      <c r="K64" s="45"/>
    </row>
    <row r="65" spans="2:12" s="1" customFormat="1" ht="6.95" customHeight="1">
      <c r="B65" s="56"/>
      <c r="C65" s="57"/>
      <c r="D65" s="57"/>
      <c r="E65" s="57"/>
      <c r="F65" s="57"/>
      <c r="G65" s="57"/>
      <c r="H65" s="57"/>
      <c r="I65" s="127"/>
      <c r="J65" s="57"/>
      <c r="K65" s="58"/>
    </row>
    <row r="69" spans="2:12" s="1" customFormat="1" ht="6.95" customHeight="1">
      <c r="B69" s="59"/>
      <c r="C69" s="60"/>
      <c r="D69" s="60"/>
      <c r="E69" s="60"/>
      <c r="F69" s="60"/>
      <c r="G69" s="60"/>
      <c r="H69" s="60"/>
      <c r="I69" s="128"/>
      <c r="J69" s="60"/>
      <c r="K69" s="60"/>
      <c r="L69" s="41"/>
    </row>
    <row r="70" spans="2:12" s="1" customFormat="1" ht="36.950000000000003" customHeight="1">
      <c r="B70" s="41"/>
      <c r="C70" s="61" t="s">
        <v>114</v>
      </c>
      <c r="L70" s="41"/>
    </row>
    <row r="71" spans="2:12" s="1" customFormat="1" ht="6.95" customHeight="1">
      <c r="B71" s="41"/>
      <c r="L71" s="41"/>
    </row>
    <row r="72" spans="2:12" s="1" customFormat="1" ht="14.45" customHeight="1">
      <c r="B72" s="41"/>
      <c r="C72" s="63" t="s">
        <v>19</v>
      </c>
      <c r="L72" s="41"/>
    </row>
    <row r="73" spans="2:12" s="1" customFormat="1" ht="16.5" customHeight="1">
      <c r="B73" s="41"/>
      <c r="E73" s="362" t="str">
        <f>E7</f>
        <v>Nový Bor, Pihel - prodloužení vodovodu</v>
      </c>
      <c r="F73" s="363"/>
      <c r="G73" s="363"/>
      <c r="H73" s="363"/>
      <c r="L73" s="41"/>
    </row>
    <row r="74" spans="2:12" s="1" customFormat="1" ht="14.45" customHeight="1">
      <c r="B74" s="41"/>
      <c r="C74" s="63" t="s">
        <v>99</v>
      </c>
      <c r="L74" s="41"/>
    </row>
    <row r="75" spans="2:12" s="1" customFormat="1" ht="17.25" customHeight="1">
      <c r="B75" s="41"/>
      <c r="E75" s="338" t="str">
        <f>E9</f>
        <v>VON - Vedlejší a ostatní náklady</v>
      </c>
      <c r="F75" s="364"/>
      <c r="G75" s="364"/>
      <c r="H75" s="364"/>
      <c r="L75" s="41"/>
    </row>
    <row r="76" spans="2:12" s="1" customFormat="1" ht="6.95" customHeight="1">
      <c r="B76" s="41"/>
      <c r="L76" s="41"/>
    </row>
    <row r="77" spans="2:12" s="1" customFormat="1" ht="18" customHeight="1">
      <c r="B77" s="41"/>
      <c r="C77" s="63" t="s">
        <v>25</v>
      </c>
      <c r="F77" s="149" t="str">
        <f>F12</f>
        <v>Nový Bor, Pihel</v>
      </c>
      <c r="I77" s="150" t="s">
        <v>27</v>
      </c>
      <c r="J77" s="67" t="str">
        <f>IF(J12="","",J12)</f>
        <v>13. 6. 2018</v>
      </c>
      <c r="L77" s="41"/>
    </row>
    <row r="78" spans="2:12" s="1" customFormat="1" ht="6.95" customHeight="1">
      <c r="B78" s="41"/>
      <c r="L78" s="41"/>
    </row>
    <row r="79" spans="2:12" s="1" customFormat="1">
      <c r="B79" s="41"/>
      <c r="C79" s="63" t="s">
        <v>31</v>
      </c>
      <c r="F79" s="149" t="str">
        <f>E15</f>
        <v>Město Nový Bor</v>
      </c>
      <c r="I79" s="150" t="s">
        <v>37</v>
      </c>
      <c r="J79" s="149" t="str">
        <f>E21</f>
        <v>Vodohospodářské projekty s.r.o.</v>
      </c>
      <c r="L79" s="41"/>
    </row>
    <row r="80" spans="2:12" s="1" customFormat="1" ht="14.45" customHeight="1">
      <c r="B80" s="41"/>
      <c r="C80" s="63" t="s">
        <v>35</v>
      </c>
      <c r="F80" s="149" t="str">
        <f>IF(E18="","",E18)</f>
        <v/>
      </c>
      <c r="L80" s="41"/>
    </row>
    <row r="81" spans="2:65" s="1" customFormat="1" ht="10.35" customHeight="1">
      <c r="B81" s="41"/>
      <c r="L81" s="41"/>
    </row>
    <row r="82" spans="2:65" s="9" customFormat="1" ht="29.25" customHeight="1">
      <c r="B82" s="151"/>
      <c r="C82" s="152" t="s">
        <v>115</v>
      </c>
      <c r="D82" s="153" t="s">
        <v>61</v>
      </c>
      <c r="E82" s="153" t="s">
        <v>57</v>
      </c>
      <c r="F82" s="153" t="s">
        <v>116</v>
      </c>
      <c r="G82" s="153" t="s">
        <v>117</v>
      </c>
      <c r="H82" s="153" t="s">
        <v>118</v>
      </c>
      <c r="I82" s="154" t="s">
        <v>119</v>
      </c>
      <c r="J82" s="153" t="s">
        <v>104</v>
      </c>
      <c r="K82" s="155" t="s">
        <v>120</v>
      </c>
      <c r="L82" s="151"/>
      <c r="M82" s="73" t="s">
        <v>121</v>
      </c>
      <c r="N82" s="74" t="s">
        <v>46</v>
      </c>
      <c r="O82" s="74" t="s">
        <v>122</v>
      </c>
      <c r="P82" s="74" t="s">
        <v>123</v>
      </c>
      <c r="Q82" s="74" t="s">
        <v>124</v>
      </c>
      <c r="R82" s="74" t="s">
        <v>125</v>
      </c>
      <c r="S82" s="74" t="s">
        <v>126</v>
      </c>
      <c r="T82" s="75" t="s">
        <v>127</v>
      </c>
    </row>
    <row r="83" spans="2:65" s="1" customFormat="1" ht="29.25" customHeight="1">
      <c r="B83" s="41"/>
      <c r="C83" s="77" t="s">
        <v>105</v>
      </c>
      <c r="J83" s="156">
        <f>BK83</f>
        <v>0</v>
      </c>
      <c r="L83" s="41"/>
      <c r="M83" s="76"/>
      <c r="N83" s="68"/>
      <c r="O83" s="68"/>
      <c r="P83" s="157">
        <f>P84</f>
        <v>0</v>
      </c>
      <c r="Q83" s="68"/>
      <c r="R83" s="157">
        <f>R84</f>
        <v>0</v>
      </c>
      <c r="S83" s="68"/>
      <c r="T83" s="158">
        <f>T84</f>
        <v>0</v>
      </c>
      <c r="AT83" s="24" t="s">
        <v>75</v>
      </c>
      <c r="AU83" s="24" t="s">
        <v>106</v>
      </c>
      <c r="BK83" s="159">
        <f>BK84</f>
        <v>0</v>
      </c>
    </row>
    <row r="84" spans="2:65" s="10" customFormat="1" ht="37.35" customHeight="1">
      <c r="B84" s="160"/>
      <c r="D84" s="161" t="s">
        <v>75</v>
      </c>
      <c r="E84" s="162" t="s">
        <v>833</v>
      </c>
      <c r="F84" s="162" t="s">
        <v>834</v>
      </c>
      <c r="I84" s="163"/>
      <c r="J84" s="164">
        <f>BK84</f>
        <v>0</v>
      </c>
      <c r="L84" s="160"/>
      <c r="M84" s="165"/>
      <c r="N84" s="166"/>
      <c r="O84" s="166"/>
      <c r="P84" s="167">
        <f>P85+P87+P89+P91+P93+P96</f>
        <v>0</v>
      </c>
      <c r="Q84" s="166"/>
      <c r="R84" s="167">
        <f>R85+R87+R89+R91+R93+R96</f>
        <v>0</v>
      </c>
      <c r="S84" s="166"/>
      <c r="T84" s="168">
        <f>T85+T87+T89+T91+T93+T96</f>
        <v>0</v>
      </c>
      <c r="AR84" s="161" t="s">
        <v>137</v>
      </c>
      <c r="AT84" s="169" t="s">
        <v>75</v>
      </c>
      <c r="AU84" s="169" t="s">
        <v>76</v>
      </c>
      <c r="AY84" s="161" t="s">
        <v>130</v>
      </c>
      <c r="BK84" s="170">
        <f>BK85+BK87+BK89+BK91+BK93+BK96</f>
        <v>0</v>
      </c>
    </row>
    <row r="85" spans="2:65" s="10" customFormat="1" ht="19.899999999999999" customHeight="1">
      <c r="B85" s="160"/>
      <c r="D85" s="161" t="s">
        <v>75</v>
      </c>
      <c r="E85" s="171" t="s">
        <v>835</v>
      </c>
      <c r="F85" s="171" t="s">
        <v>836</v>
      </c>
      <c r="I85" s="163"/>
      <c r="J85" s="172">
        <f>BK85</f>
        <v>0</v>
      </c>
      <c r="L85" s="160"/>
      <c r="M85" s="165"/>
      <c r="N85" s="166"/>
      <c r="O85" s="166"/>
      <c r="P85" s="167">
        <f>P86</f>
        <v>0</v>
      </c>
      <c r="Q85" s="166"/>
      <c r="R85" s="167">
        <f>R86</f>
        <v>0</v>
      </c>
      <c r="S85" s="166"/>
      <c r="T85" s="168">
        <f>T86</f>
        <v>0</v>
      </c>
      <c r="AR85" s="161" t="s">
        <v>24</v>
      </c>
      <c r="AT85" s="169" t="s">
        <v>75</v>
      </c>
      <c r="AU85" s="169" t="s">
        <v>24</v>
      </c>
      <c r="AY85" s="161" t="s">
        <v>130</v>
      </c>
      <c r="BK85" s="170">
        <f>BK86</f>
        <v>0</v>
      </c>
    </row>
    <row r="86" spans="2:65" s="1" customFormat="1" ht="16.5" customHeight="1">
      <c r="B86" s="173"/>
      <c r="C86" s="174" t="s">
        <v>24</v>
      </c>
      <c r="D86" s="174" t="s">
        <v>132</v>
      </c>
      <c r="E86" s="175" t="s">
        <v>837</v>
      </c>
      <c r="F86" s="176" t="s">
        <v>838</v>
      </c>
      <c r="G86" s="177" t="s">
        <v>839</v>
      </c>
      <c r="H86" s="178">
        <v>1</v>
      </c>
      <c r="I86" s="179"/>
      <c r="J86" s="180">
        <f>ROUND(I86*H86,2)</f>
        <v>0</v>
      </c>
      <c r="K86" s="176" t="s">
        <v>5</v>
      </c>
      <c r="L86" s="41"/>
      <c r="M86" s="181" t="s">
        <v>5</v>
      </c>
      <c r="N86" s="182" t="s">
        <v>47</v>
      </c>
      <c r="O86" s="42"/>
      <c r="P86" s="183">
        <f>O86*H86</f>
        <v>0</v>
      </c>
      <c r="Q86" s="183">
        <v>0</v>
      </c>
      <c r="R86" s="183">
        <f>Q86*H86</f>
        <v>0</v>
      </c>
      <c r="S86" s="183">
        <v>0</v>
      </c>
      <c r="T86" s="184">
        <f>S86*H86</f>
        <v>0</v>
      </c>
      <c r="AR86" s="24" t="s">
        <v>840</v>
      </c>
      <c r="AT86" s="24" t="s">
        <v>132</v>
      </c>
      <c r="AU86" s="24" t="s">
        <v>86</v>
      </c>
      <c r="AY86" s="24" t="s">
        <v>130</v>
      </c>
      <c r="BE86" s="185">
        <f>IF(N86="základní",J86,0)</f>
        <v>0</v>
      </c>
      <c r="BF86" s="185">
        <f>IF(N86="snížená",J86,0)</f>
        <v>0</v>
      </c>
      <c r="BG86" s="185">
        <f>IF(N86="zákl. přenesená",J86,0)</f>
        <v>0</v>
      </c>
      <c r="BH86" s="185">
        <f>IF(N86="sníž. přenesená",J86,0)</f>
        <v>0</v>
      </c>
      <c r="BI86" s="185">
        <f>IF(N86="nulová",J86,0)</f>
        <v>0</v>
      </c>
      <c r="BJ86" s="24" t="s">
        <v>24</v>
      </c>
      <c r="BK86" s="185">
        <f>ROUND(I86*H86,2)</f>
        <v>0</v>
      </c>
      <c r="BL86" s="24" t="s">
        <v>840</v>
      </c>
      <c r="BM86" s="24" t="s">
        <v>841</v>
      </c>
    </row>
    <row r="87" spans="2:65" s="10" customFormat="1" ht="29.85" customHeight="1">
      <c r="B87" s="160"/>
      <c r="D87" s="161" t="s">
        <v>75</v>
      </c>
      <c r="E87" s="171" t="s">
        <v>842</v>
      </c>
      <c r="F87" s="171" t="s">
        <v>843</v>
      </c>
      <c r="I87" s="163"/>
      <c r="J87" s="172">
        <f>BK87</f>
        <v>0</v>
      </c>
      <c r="L87" s="160"/>
      <c r="M87" s="165"/>
      <c r="N87" s="166"/>
      <c r="O87" s="166"/>
      <c r="P87" s="167">
        <f>P88</f>
        <v>0</v>
      </c>
      <c r="Q87" s="166"/>
      <c r="R87" s="167">
        <f>R88</f>
        <v>0</v>
      </c>
      <c r="S87" s="166"/>
      <c r="T87" s="168">
        <f>T88</f>
        <v>0</v>
      </c>
      <c r="AR87" s="161" t="s">
        <v>24</v>
      </c>
      <c r="AT87" s="169" t="s">
        <v>75</v>
      </c>
      <c r="AU87" s="169" t="s">
        <v>24</v>
      </c>
      <c r="AY87" s="161" t="s">
        <v>130</v>
      </c>
      <c r="BK87" s="170">
        <f>BK88</f>
        <v>0</v>
      </c>
    </row>
    <row r="88" spans="2:65" s="1" customFormat="1" ht="16.5" customHeight="1">
      <c r="B88" s="173"/>
      <c r="C88" s="174" t="s">
        <v>86</v>
      </c>
      <c r="D88" s="174" t="s">
        <v>132</v>
      </c>
      <c r="E88" s="175" t="s">
        <v>844</v>
      </c>
      <c r="F88" s="176" t="s">
        <v>845</v>
      </c>
      <c r="G88" s="177" t="s">
        <v>839</v>
      </c>
      <c r="H88" s="178">
        <v>1</v>
      </c>
      <c r="I88" s="179"/>
      <c r="J88" s="180">
        <f>ROUND(I88*H88,2)</f>
        <v>0</v>
      </c>
      <c r="K88" s="176" t="s">
        <v>5</v>
      </c>
      <c r="L88" s="41"/>
      <c r="M88" s="181" t="s">
        <v>5</v>
      </c>
      <c r="N88" s="182" t="s">
        <v>47</v>
      </c>
      <c r="O88" s="42"/>
      <c r="P88" s="183">
        <f>O88*H88</f>
        <v>0</v>
      </c>
      <c r="Q88" s="183">
        <v>0</v>
      </c>
      <c r="R88" s="183">
        <f>Q88*H88</f>
        <v>0</v>
      </c>
      <c r="S88" s="183">
        <v>0</v>
      </c>
      <c r="T88" s="184">
        <f>S88*H88</f>
        <v>0</v>
      </c>
      <c r="AR88" s="24" t="s">
        <v>840</v>
      </c>
      <c r="AT88" s="24" t="s">
        <v>132</v>
      </c>
      <c r="AU88" s="24" t="s">
        <v>86</v>
      </c>
      <c r="AY88" s="24" t="s">
        <v>130</v>
      </c>
      <c r="BE88" s="185">
        <f>IF(N88="základní",J88,0)</f>
        <v>0</v>
      </c>
      <c r="BF88" s="185">
        <f>IF(N88="snížená",J88,0)</f>
        <v>0</v>
      </c>
      <c r="BG88" s="185">
        <f>IF(N88="zákl. přenesená",J88,0)</f>
        <v>0</v>
      </c>
      <c r="BH88" s="185">
        <f>IF(N88="sníž. přenesená",J88,0)</f>
        <v>0</v>
      </c>
      <c r="BI88" s="185">
        <f>IF(N88="nulová",J88,0)</f>
        <v>0</v>
      </c>
      <c r="BJ88" s="24" t="s">
        <v>24</v>
      </c>
      <c r="BK88" s="185">
        <f>ROUND(I88*H88,2)</f>
        <v>0</v>
      </c>
      <c r="BL88" s="24" t="s">
        <v>840</v>
      </c>
      <c r="BM88" s="24" t="s">
        <v>846</v>
      </c>
    </row>
    <row r="89" spans="2:65" s="10" customFormat="1" ht="29.85" customHeight="1">
      <c r="B89" s="160"/>
      <c r="D89" s="161" t="s">
        <v>75</v>
      </c>
      <c r="E89" s="171" t="s">
        <v>847</v>
      </c>
      <c r="F89" s="171" t="s">
        <v>848</v>
      </c>
      <c r="I89" s="163"/>
      <c r="J89" s="172">
        <f>BK89</f>
        <v>0</v>
      </c>
      <c r="L89" s="160"/>
      <c r="M89" s="165"/>
      <c r="N89" s="166"/>
      <c r="O89" s="166"/>
      <c r="P89" s="167">
        <f>P90</f>
        <v>0</v>
      </c>
      <c r="Q89" s="166"/>
      <c r="R89" s="167">
        <f>R90</f>
        <v>0</v>
      </c>
      <c r="S89" s="166"/>
      <c r="T89" s="168">
        <f>T90</f>
        <v>0</v>
      </c>
      <c r="AR89" s="161" t="s">
        <v>24</v>
      </c>
      <c r="AT89" s="169" t="s">
        <v>75</v>
      </c>
      <c r="AU89" s="169" t="s">
        <v>24</v>
      </c>
      <c r="AY89" s="161" t="s">
        <v>130</v>
      </c>
      <c r="BK89" s="170">
        <f>BK90</f>
        <v>0</v>
      </c>
    </row>
    <row r="90" spans="2:65" s="1" customFormat="1" ht="16.5" customHeight="1">
      <c r="B90" s="173"/>
      <c r="C90" s="174" t="s">
        <v>153</v>
      </c>
      <c r="D90" s="174" t="s">
        <v>132</v>
      </c>
      <c r="E90" s="175" t="s">
        <v>849</v>
      </c>
      <c r="F90" s="176" t="s">
        <v>848</v>
      </c>
      <c r="G90" s="177" t="s">
        <v>839</v>
      </c>
      <c r="H90" s="178">
        <v>1</v>
      </c>
      <c r="I90" s="179"/>
      <c r="J90" s="180">
        <f>ROUND(I90*H90,2)</f>
        <v>0</v>
      </c>
      <c r="K90" s="176" t="s">
        <v>5</v>
      </c>
      <c r="L90" s="41"/>
      <c r="M90" s="181" t="s">
        <v>5</v>
      </c>
      <c r="N90" s="182" t="s">
        <v>47</v>
      </c>
      <c r="O90" s="42"/>
      <c r="P90" s="183">
        <f>O90*H90</f>
        <v>0</v>
      </c>
      <c r="Q90" s="183">
        <v>0</v>
      </c>
      <c r="R90" s="183">
        <f>Q90*H90</f>
        <v>0</v>
      </c>
      <c r="S90" s="183">
        <v>0</v>
      </c>
      <c r="T90" s="184">
        <f>S90*H90</f>
        <v>0</v>
      </c>
      <c r="AR90" s="24" t="s">
        <v>840</v>
      </c>
      <c r="AT90" s="24" t="s">
        <v>132</v>
      </c>
      <c r="AU90" s="24" t="s">
        <v>86</v>
      </c>
      <c r="AY90" s="24" t="s">
        <v>130</v>
      </c>
      <c r="BE90" s="185">
        <f>IF(N90="základní",J90,0)</f>
        <v>0</v>
      </c>
      <c r="BF90" s="185">
        <f>IF(N90="snížená",J90,0)</f>
        <v>0</v>
      </c>
      <c r="BG90" s="185">
        <f>IF(N90="zákl. přenesená",J90,0)</f>
        <v>0</v>
      </c>
      <c r="BH90" s="185">
        <f>IF(N90="sníž. přenesená",J90,0)</f>
        <v>0</v>
      </c>
      <c r="BI90" s="185">
        <f>IF(N90="nulová",J90,0)</f>
        <v>0</v>
      </c>
      <c r="BJ90" s="24" t="s">
        <v>24</v>
      </c>
      <c r="BK90" s="185">
        <f>ROUND(I90*H90,2)</f>
        <v>0</v>
      </c>
      <c r="BL90" s="24" t="s">
        <v>840</v>
      </c>
      <c r="BM90" s="24" t="s">
        <v>850</v>
      </c>
    </row>
    <row r="91" spans="2:65" s="10" customFormat="1" ht="29.85" customHeight="1">
      <c r="B91" s="160"/>
      <c r="D91" s="161" t="s">
        <v>75</v>
      </c>
      <c r="E91" s="171" t="s">
        <v>851</v>
      </c>
      <c r="F91" s="171" t="s">
        <v>852</v>
      </c>
      <c r="I91" s="163"/>
      <c r="J91" s="172">
        <f>BK91</f>
        <v>0</v>
      </c>
      <c r="L91" s="160"/>
      <c r="M91" s="165"/>
      <c r="N91" s="166"/>
      <c r="O91" s="166"/>
      <c r="P91" s="167">
        <f>P92</f>
        <v>0</v>
      </c>
      <c r="Q91" s="166"/>
      <c r="R91" s="167">
        <f>R92</f>
        <v>0</v>
      </c>
      <c r="S91" s="166"/>
      <c r="T91" s="168">
        <f>T92</f>
        <v>0</v>
      </c>
      <c r="AR91" s="161" t="s">
        <v>137</v>
      </c>
      <c r="AT91" s="169" t="s">
        <v>75</v>
      </c>
      <c r="AU91" s="169" t="s">
        <v>24</v>
      </c>
      <c r="AY91" s="161" t="s">
        <v>130</v>
      </c>
      <c r="BK91" s="170">
        <f>BK92</f>
        <v>0</v>
      </c>
    </row>
    <row r="92" spans="2:65" s="1" customFormat="1" ht="16.5" customHeight="1">
      <c r="B92" s="173"/>
      <c r="C92" s="174" t="s">
        <v>137</v>
      </c>
      <c r="D92" s="174" t="s">
        <v>132</v>
      </c>
      <c r="E92" s="175" t="s">
        <v>853</v>
      </c>
      <c r="F92" s="176" t="s">
        <v>854</v>
      </c>
      <c r="G92" s="177" t="s">
        <v>839</v>
      </c>
      <c r="H92" s="178">
        <v>1</v>
      </c>
      <c r="I92" s="179"/>
      <c r="J92" s="180">
        <f>ROUND(I92*H92,2)</f>
        <v>0</v>
      </c>
      <c r="K92" s="176" t="s">
        <v>5</v>
      </c>
      <c r="L92" s="41"/>
      <c r="M92" s="181" t="s">
        <v>5</v>
      </c>
      <c r="N92" s="182" t="s">
        <v>47</v>
      </c>
      <c r="O92" s="42"/>
      <c r="P92" s="183">
        <f>O92*H92</f>
        <v>0</v>
      </c>
      <c r="Q92" s="183">
        <v>0</v>
      </c>
      <c r="R92" s="183">
        <f>Q92*H92</f>
        <v>0</v>
      </c>
      <c r="S92" s="183">
        <v>0</v>
      </c>
      <c r="T92" s="184">
        <f>S92*H92</f>
        <v>0</v>
      </c>
      <c r="AR92" s="24" t="s">
        <v>840</v>
      </c>
      <c r="AT92" s="24" t="s">
        <v>132</v>
      </c>
      <c r="AU92" s="24" t="s">
        <v>86</v>
      </c>
      <c r="AY92" s="24" t="s">
        <v>130</v>
      </c>
      <c r="BE92" s="185">
        <f>IF(N92="základní",J92,0)</f>
        <v>0</v>
      </c>
      <c r="BF92" s="185">
        <f>IF(N92="snížená",J92,0)</f>
        <v>0</v>
      </c>
      <c r="BG92" s="185">
        <f>IF(N92="zákl. přenesená",J92,0)</f>
        <v>0</v>
      </c>
      <c r="BH92" s="185">
        <f>IF(N92="sníž. přenesená",J92,0)</f>
        <v>0</v>
      </c>
      <c r="BI92" s="185">
        <f>IF(N92="nulová",J92,0)</f>
        <v>0</v>
      </c>
      <c r="BJ92" s="24" t="s">
        <v>24</v>
      </c>
      <c r="BK92" s="185">
        <f>ROUND(I92*H92,2)</f>
        <v>0</v>
      </c>
      <c r="BL92" s="24" t="s">
        <v>840</v>
      </c>
      <c r="BM92" s="24" t="s">
        <v>855</v>
      </c>
    </row>
    <row r="93" spans="2:65" s="10" customFormat="1" ht="29.85" customHeight="1">
      <c r="B93" s="160"/>
      <c r="D93" s="161" t="s">
        <v>75</v>
      </c>
      <c r="E93" s="171" t="s">
        <v>856</v>
      </c>
      <c r="F93" s="171" t="s">
        <v>857</v>
      </c>
      <c r="I93" s="163"/>
      <c r="J93" s="172">
        <f>BK93</f>
        <v>0</v>
      </c>
      <c r="L93" s="160"/>
      <c r="M93" s="165"/>
      <c r="N93" s="166"/>
      <c r="O93" s="166"/>
      <c r="P93" s="167">
        <f>SUM(P94:P95)</f>
        <v>0</v>
      </c>
      <c r="Q93" s="166"/>
      <c r="R93" s="167">
        <f>SUM(R94:R95)</f>
        <v>0</v>
      </c>
      <c r="S93" s="166"/>
      <c r="T93" s="168">
        <f>SUM(T94:T95)</f>
        <v>0</v>
      </c>
      <c r="AR93" s="161" t="s">
        <v>137</v>
      </c>
      <c r="AT93" s="169" t="s">
        <v>75</v>
      </c>
      <c r="AU93" s="169" t="s">
        <v>24</v>
      </c>
      <c r="AY93" s="161" t="s">
        <v>130</v>
      </c>
      <c r="BK93" s="170">
        <f>SUM(BK94:BK95)</f>
        <v>0</v>
      </c>
    </row>
    <row r="94" spans="2:65" s="1" customFormat="1" ht="16.5" customHeight="1">
      <c r="B94" s="173"/>
      <c r="C94" s="174" t="s">
        <v>167</v>
      </c>
      <c r="D94" s="174" t="s">
        <v>132</v>
      </c>
      <c r="E94" s="175" t="s">
        <v>858</v>
      </c>
      <c r="F94" s="176" t="s">
        <v>859</v>
      </c>
      <c r="G94" s="177" t="s">
        <v>839</v>
      </c>
      <c r="H94" s="178">
        <v>1</v>
      </c>
      <c r="I94" s="179"/>
      <c r="J94" s="180">
        <f>ROUND(I94*H94,2)</f>
        <v>0</v>
      </c>
      <c r="K94" s="176" t="s">
        <v>5</v>
      </c>
      <c r="L94" s="41"/>
      <c r="M94" s="181" t="s">
        <v>5</v>
      </c>
      <c r="N94" s="182" t="s">
        <v>47</v>
      </c>
      <c r="O94" s="42"/>
      <c r="P94" s="183">
        <f>O94*H94</f>
        <v>0</v>
      </c>
      <c r="Q94" s="183">
        <v>0</v>
      </c>
      <c r="R94" s="183">
        <f>Q94*H94</f>
        <v>0</v>
      </c>
      <c r="S94" s="183">
        <v>0</v>
      </c>
      <c r="T94" s="184">
        <f>S94*H94</f>
        <v>0</v>
      </c>
      <c r="AR94" s="24" t="s">
        <v>840</v>
      </c>
      <c r="AT94" s="24" t="s">
        <v>132</v>
      </c>
      <c r="AU94" s="24" t="s">
        <v>86</v>
      </c>
      <c r="AY94" s="24" t="s">
        <v>130</v>
      </c>
      <c r="BE94" s="185">
        <f>IF(N94="základní",J94,0)</f>
        <v>0</v>
      </c>
      <c r="BF94" s="185">
        <f>IF(N94="snížená",J94,0)</f>
        <v>0</v>
      </c>
      <c r="BG94" s="185">
        <f>IF(N94="zákl. přenesená",J94,0)</f>
        <v>0</v>
      </c>
      <c r="BH94" s="185">
        <f>IF(N94="sníž. přenesená",J94,0)</f>
        <v>0</v>
      </c>
      <c r="BI94" s="185">
        <f>IF(N94="nulová",J94,0)</f>
        <v>0</v>
      </c>
      <c r="BJ94" s="24" t="s">
        <v>24</v>
      </c>
      <c r="BK94" s="185">
        <f>ROUND(I94*H94,2)</f>
        <v>0</v>
      </c>
      <c r="BL94" s="24" t="s">
        <v>840</v>
      </c>
      <c r="BM94" s="24" t="s">
        <v>860</v>
      </c>
    </row>
    <row r="95" spans="2:65" s="1" customFormat="1" ht="16.5" customHeight="1">
      <c r="B95" s="173"/>
      <c r="C95" s="174" t="s">
        <v>174</v>
      </c>
      <c r="D95" s="174" t="s">
        <v>132</v>
      </c>
      <c r="E95" s="175" t="s">
        <v>861</v>
      </c>
      <c r="F95" s="176" t="s">
        <v>862</v>
      </c>
      <c r="G95" s="177" t="s">
        <v>839</v>
      </c>
      <c r="H95" s="178">
        <v>1</v>
      </c>
      <c r="I95" s="179"/>
      <c r="J95" s="180">
        <f>ROUND(I95*H95,2)</f>
        <v>0</v>
      </c>
      <c r="K95" s="176" t="s">
        <v>5</v>
      </c>
      <c r="L95" s="41"/>
      <c r="M95" s="181" t="s">
        <v>5</v>
      </c>
      <c r="N95" s="182" t="s">
        <v>47</v>
      </c>
      <c r="O95" s="42"/>
      <c r="P95" s="183">
        <f>O95*H95</f>
        <v>0</v>
      </c>
      <c r="Q95" s="183">
        <v>0</v>
      </c>
      <c r="R95" s="183">
        <f>Q95*H95</f>
        <v>0</v>
      </c>
      <c r="S95" s="183">
        <v>0</v>
      </c>
      <c r="T95" s="184">
        <f>S95*H95</f>
        <v>0</v>
      </c>
      <c r="AR95" s="24" t="s">
        <v>840</v>
      </c>
      <c r="AT95" s="24" t="s">
        <v>132</v>
      </c>
      <c r="AU95" s="24" t="s">
        <v>86</v>
      </c>
      <c r="AY95" s="24" t="s">
        <v>130</v>
      </c>
      <c r="BE95" s="185">
        <f>IF(N95="základní",J95,0)</f>
        <v>0</v>
      </c>
      <c r="BF95" s="185">
        <f>IF(N95="snížená",J95,0)</f>
        <v>0</v>
      </c>
      <c r="BG95" s="185">
        <f>IF(N95="zákl. přenesená",J95,0)</f>
        <v>0</v>
      </c>
      <c r="BH95" s="185">
        <f>IF(N95="sníž. přenesená",J95,0)</f>
        <v>0</v>
      </c>
      <c r="BI95" s="185">
        <f>IF(N95="nulová",J95,0)</f>
        <v>0</v>
      </c>
      <c r="BJ95" s="24" t="s">
        <v>24</v>
      </c>
      <c r="BK95" s="185">
        <f>ROUND(I95*H95,2)</f>
        <v>0</v>
      </c>
      <c r="BL95" s="24" t="s">
        <v>840</v>
      </c>
      <c r="BM95" s="24" t="s">
        <v>863</v>
      </c>
    </row>
    <row r="96" spans="2:65" s="10" customFormat="1" ht="29.85" customHeight="1">
      <c r="B96" s="160"/>
      <c r="D96" s="161" t="s">
        <v>75</v>
      </c>
      <c r="E96" s="171" t="s">
        <v>864</v>
      </c>
      <c r="F96" s="171" t="s">
        <v>865</v>
      </c>
      <c r="I96" s="163"/>
      <c r="J96" s="172">
        <f>BK96</f>
        <v>0</v>
      </c>
      <c r="L96" s="160"/>
      <c r="M96" s="165"/>
      <c r="N96" s="166"/>
      <c r="O96" s="166"/>
      <c r="P96" s="167">
        <f>SUM(P97:P102)</f>
        <v>0</v>
      </c>
      <c r="Q96" s="166"/>
      <c r="R96" s="167">
        <f>SUM(R97:R102)</f>
        <v>0</v>
      </c>
      <c r="S96" s="166"/>
      <c r="T96" s="168">
        <f>SUM(T97:T102)</f>
        <v>0</v>
      </c>
      <c r="AR96" s="161" t="s">
        <v>137</v>
      </c>
      <c r="AT96" s="169" t="s">
        <v>75</v>
      </c>
      <c r="AU96" s="169" t="s">
        <v>24</v>
      </c>
      <c r="AY96" s="161" t="s">
        <v>130</v>
      </c>
      <c r="BK96" s="170">
        <f>SUM(BK97:BK102)</f>
        <v>0</v>
      </c>
    </row>
    <row r="97" spans="2:65" s="1" customFormat="1" ht="26.25" customHeight="1">
      <c r="B97" s="173"/>
      <c r="C97" s="174" t="s">
        <v>204</v>
      </c>
      <c r="D97" s="174" t="s">
        <v>132</v>
      </c>
      <c r="E97" s="175" t="s">
        <v>866</v>
      </c>
      <c r="F97" s="176" t="s">
        <v>1061</v>
      </c>
      <c r="G97" s="177" t="s">
        <v>839</v>
      </c>
      <c r="H97" s="178">
        <v>1</v>
      </c>
      <c r="I97" s="179"/>
      <c r="J97" s="180">
        <f t="shared" ref="J97:J102" si="0">ROUND(I97*H97,2)</f>
        <v>0</v>
      </c>
      <c r="K97" s="176" t="s">
        <v>5</v>
      </c>
      <c r="L97" s="41"/>
      <c r="M97" s="181" t="s">
        <v>5</v>
      </c>
      <c r="N97" s="182" t="s">
        <v>47</v>
      </c>
      <c r="O97" s="42"/>
      <c r="P97" s="183">
        <f t="shared" ref="P97:P102" si="1">O97*H97</f>
        <v>0</v>
      </c>
      <c r="Q97" s="183">
        <v>0</v>
      </c>
      <c r="R97" s="183">
        <f t="shared" ref="R97:R102" si="2">Q97*H97</f>
        <v>0</v>
      </c>
      <c r="S97" s="183">
        <v>0</v>
      </c>
      <c r="T97" s="184">
        <f t="shared" ref="T97:T102" si="3">S97*H97</f>
        <v>0</v>
      </c>
      <c r="AR97" s="24" t="s">
        <v>840</v>
      </c>
      <c r="AT97" s="24" t="s">
        <v>132</v>
      </c>
      <c r="AU97" s="24" t="s">
        <v>86</v>
      </c>
      <c r="AY97" s="24" t="s">
        <v>130</v>
      </c>
      <c r="BE97" s="185">
        <f t="shared" ref="BE97:BE102" si="4">IF(N97="základní",J97,0)</f>
        <v>0</v>
      </c>
      <c r="BF97" s="185">
        <f t="shared" ref="BF97:BF102" si="5">IF(N97="snížená",J97,0)</f>
        <v>0</v>
      </c>
      <c r="BG97" s="185">
        <f t="shared" ref="BG97:BG102" si="6">IF(N97="zákl. přenesená",J97,0)</f>
        <v>0</v>
      </c>
      <c r="BH97" s="185">
        <f t="shared" ref="BH97:BH102" si="7">IF(N97="sníž. přenesená",J97,0)</f>
        <v>0</v>
      </c>
      <c r="BI97" s="185">
        <f t="shared" ref="BI97:BI102" si="8">IF(N97="nulová",J97,0)</f>
        <v>0</v>
      </c>
      <c r="BJ97" s="24" t="s">
        <v>24</v>
      </c>
      <c r="BK97" s="185">
        <f t="shared" ref="BK97:BK102" si="9">ROUND(I97*H97,2)</f>
        <v>0</v>
      </c>
      <c r="BL97" s="24" t="s">
        <v>840</v>
      </c>
      <c r="BM97" s="24" t="s">
        <v>867</v>
      </c>
    </row>
    <row r="98" spans="2:65" s="1" customFormat="1" ht="16.5" customHeight="1">
      <c r="B98" s="173"/>
      <c r="C98" s="174" t="s">
        <v>211</v>
      </c>
      <c r="D98" s="174" t="s">
        <v>132</v>
      </c>
      <c r="E98" s="175" t="s">
        <v>868</v>
      </c>
      <c r="F98" s="176" t="s">
        <v>869</v>
      </c>
      <c r="G98" s="177" t="s">
        <v>839</v>
      </c>
      <c r="H98" s="178">
        <v>1</v>
      </c>
      <c r="I98" s="179"/>
      <c r="J98" s="180">
        <f t="shared" si="0"/>
        <v>0</v>
      </c>
      <c r="K98" s="176" t="s">
        <v>5</v>
      </c>
      <c r="L98" s="41"/>
      <c r="M98" s="181" t="s">
        <v>5</v>
      </c>
      <c r="N98" s="182" t="s">
        <v>47</v>
      </c>
      <c r="O98" s="42"/>
      <c r="P98" s="183">
        <f t="shared" si="1"/>
        <v>0</v>
      </c>
      <c r="Q98" s="183">
        <v>0</v>
      </c>
      <c r="R98" s="183">
        <f t="shared" si="2"/>
        <v>0</v>
      </c>
      <c r="S98" s="183">
        <v>0</v>
      </c>
      <c r="T98" s="184">
        <f t="shared" si="3"/>
        <v>0</v>
      </c>
      <c r="AR98" s="24" t="s">
        <v>840</v>
      </c>
      <c r="AT98" s="24" t="s">
        <v>132</v>
      </c>
      <c r="AU98" s="24" t="s">
        <v>86</v>
      </c>
      <c r="AY98" s="24" t="s">
        <v>130</v>
      </c>
      <c r="BE98" s="185">
        <f t="shared" si="4"/>
        <v>0</v>
      </c>
      <c r="BF98" s="185">
        <f t="shared" si="5"/>
        <v>0</v>
      </c>
      <c r="BG98" s="185">
        <f t="shared" si="6"/>
        <v>0</v>
      </c>
      <c r="BH98" s="185">
        <f t="shared" si="7"/>
        <v>0</v>
      </c>
      <c r="BI98" s="185">
        <f t="shared" si="8"/>
        <v>0</v>
      </c>
      <c r="BJ98" s="24" t="s">
        <v>24</v>
      </c>
      <c r="BK98" s="185">
        <f t="shared" si="9"/>
        <v>0</v>
      </c>
      <c r="BL98" s="24" t="s">
        <v>840</v>
      </c>
      <c r="BM98" s="24" t="s">
        <v>870</v>
      </c>
    </row>
    <row r="99" spans="2:65" s="1" customFormat="1" ht="16.5" customHeight="1">
      <c r="B99" s="173"/>
      <c r="C99" s="174" t="s">
        <v>233</v>
      </c>
      <c r="D99" s="174" t="s">
        <v>132</v>
      </c>
      <c r="E99" s="175" t="s">
        <v>871</v>
      </c>
      <c r="F99" s="176" t="s">
        <v>872</v>
      </c>
      <c r="G99" s="177" t="s">
        <v>839</v>
      </c>
      <c r="H99" s="178">
        <v>1</v>
      </c>
      <c r="I99" s="179"/>
      <c r="J99" s="180">
        <f t="shared" si="0"/>
        <v>0</v>
      </c>
      <c r="K99" s="176" t="s">
        <v>5</v>
      </c>
      <c r="L99" s="41"/>
      <c r="M99" s="181" t="s">
        <v>5</v>
      </c>
      <c r="N99" s="182" t="s">
        <v>47</v>
      </c>
      <c r="O99" s="42"/>
      <c r="P99" s="183">
        <f t="shared" si="1"/>
        <v>0</v>
      </c>
      <c r="Q99" s="183">
        <v>0</v>
      </c>
      <c r="R99" s="183">
        <f t="shared" si="2"/>
        <v>0</v>
      </c>
      <c r="S99" s="183">
        <v>0</v>
      </c>
      <c r="T99" s="184">
        <f t="shared" si="3"/>
        <v>0</v>
      </c>
      <c r="AR99" s="24" t="s">
        <v>840</v>
      </c>
      <c r="AT99" s="24" t="s">
        <v>132</v>
      </c>
      <c r="AU99" s="24" t="s">
        <v>86</v>
      </c>
      <c r="AY99" s="24" t="s">
        <v>130</v>
      </c>
      <c r="BE99" s="185">
        <f t="shared" si="4"/>
        <v>0</v>
      </c>
      <c r="BF99" s="185">
        <f t="shared" si="5"/>
        <v>0</v>
      </c>
      <c r="BG99" s="185">
        <f t="shared" si="6"/>
        <v>0</v>
      </c>
      <c r="BH99" s="185">
        <f t="shared" si="7"/>
        <v>0</v>
      </c>
      <c r="BI99" s="185">
        <f t="shared" si="8"/>
        <v>0</v>
      </c>
      <c r="BJ99" s="24" t="s">
        <v>24</v>
      </c>
      <c r="BK99" s="185">
        <f t="shared" si="9"/>
        <v>0</v>
      </c>
      <c r="BL99" s="24" t="s">
        <v>840</v>
      </c>
      <c r="BM99" s="24" t="s">
        <v>873</v>
      </c>
    </row>
    <row r="100" spans="2:65" s="1" customFormat="1" ht="16.5" customHeight="1">
      <c r="B100" s="173"/>
      <c r="C100" s="174" t="s">
        <v>29</v>
      </c>
      <c r="D100" s="174" t="s">
        <v>132</v>
      </c>
      <c r="E100" s="175" t="s">
        <v>874</v>
      </c>
      <c r="F100" s="176" t="s">
        <v>875</v>
      </c>
      <c r="G100" s="177" t="s">
        <v>839</v>
      </c>
      <c r="H100" s="178">
        <v>1</v>
      </c>
      <c r="I100" s="179"/>
      <c r="J100" s="180">
        <f t="shared" si="0"/>
        <v>0</v>
      </c>
      <c r="K100" s="176" t="s">
        <v>5</v>
      </c>
      <c r="L100" s="41"/>
      <c r="M100" s="181" t="s">
        <v>5</v>
      </c>
      <c r="N100" s="182" t="s">
        <v>47</v>
      </c>
      <c r="O100" s="42"/>
      <c r="P100" s="183">
        <f t="shared" si="1"/>
        <v>0</v>
      </c>
      <c r="Q100" s="183">
        <v>0</v>
      </c>
      <c r="R100" s="183">
        <f t="shared" si="2"/>
        <v>0</v>
      </c>
      <c r="S100" s="183">
        <v>0</v>
      </c>
      <c r="T100" s="184">
        <f t="shared" si="3"/>
        <v>0</v>
      </c>
      <c r="AR100" s="24" t="s">
        <v>840</v>
      </c>
      <c r="AT100" s="24" t="s">
        <v>132</v>
      </c>
      <c r="AU100" s="24" t="s">
        <v>86</v>
      </c>
      <c r="AY100" s="24" t="s">
        <v>130</v>
      </c>
      <c r="BE100" s="185">
        <f t="shared" si="4"/>
        <v>0</v>
      </c>
      <c r="BF100" s="185">
        <f t="shared" si="5"/>
        <v>0</v>
      </c>
      <c r="BG100" s="185">
        <f t="shared" si="6"/>
        <v>0</v>
      </c>
      <c r="BH100" s="185">
        <f t="shared" si="7"/>
        <v>0</v>
      </c>
      <c r="BI100" s="185">
        <f t="shared" si="8"/>
        <v>0</v>
      </c>
      <c r="BJ100" s="24" t="s">
        <v>24</v>
      </c>
      <c r="BK100" s="185">
        <f t="shared" si="9"/>
        <v>0</v>
      </c>
      <c r="BL100" s="24" t="s">
        <v>840</v>
      </c>
      <c r="BM100" s="24" t="s">
        <v>876</v>
      </c>
    </row>
    <row r="101" spans="2:65" s="1" customFormat="1" ht="16.5" customHeight="1">
      <c r="B101" s="173"/>
      <c r="C101" s="174" t="s">
        <v>248</v>
      </c>
      <c r="D101" s="174" t="s">
        <v>132</v>
      </c>
      <c r="E101" s="175" t="s">
        <v>877</v>
      </c>
      <c r="F101" s="176" t="s">
        <v>878</v>
      </c>
      <c r="G101" s="177" t="s">
        <v>839</v>
      </c>
      <c r="H101" s="178">
        <v>1</v>
      </c>
      <c r="I101" s="179"/>
      <c r="J101" s="180">
        <f t="shared" si="0"/>
        <v>0</v>
      </c>
      <c r="K101" s="176" t="s">
        <v>5</v>
      </c>
      <c r="L101" s="41"/>
      <c r="M101" s="181" t="s">
        <v>5</v>
      </c>
      <c r="N101" s="182" t="s">
        <v>47</v>
      </c>
      <c r="O101" s="42"/>
      <c r="P101" s="183">
        <f t="shared" si="1"/>
        <v>0</v>
      </c>
      <c r="Q101" s="183">
        <v>0</v>
      </c>
      <c r="R101" s="183">
        <f t="shared" si="2"/>
        <v>0</v>
      </c>
      <c r="S101" s="183">
        <v>0</v>
      </c>
      <c r="T101" s="184">
        <f t="shared" si="3"/>
        <v>0</v>
      </c>
      <c r="AR101" s="24" t="s">
        <v>840</v>
      </c>
      <c r="AT101" s="24" t="s">
        <v>132</v>
      </c>
      <c r="AU101" s="24" t="s">
        <v>86</v>
      </c>
      <c r="AY101" s="24" t="s">
        <v>130</v>
      </c>
      <c r="BE101" s="185">
        <f t="shared" si="4"/>
        <v>0</v>
      </c>
      <c r="BF101" s="185">
        <f t="shared" si="5"/>
        <v>0</v>
      </c>
      <c r="BG101" s="185">
        <f t="shared" si="6"/>
        <v>0</v>
      </c>
      <c r="BH101" s="185">
        <f t="shared" si="7"/>
        <v>0</v>
      </c>
      <c r="BI101" s="185">
        <f t="shared" si="8"/>
        <v>0</v>
      </c>
      <c r="BJ101" s="24" t="s">
        <v>24</v>
      </c>
      <c r="BK101" s="185">
        <f t="shared" si="9"/>
        <v>0</v>
      </c>
      <c r="BL101" s="24" t="s">
        <v>840</v>
      </c>
      <c r="BM101" s="24" t="s">
        <v>879</v>
      </c>
    </row>
    <row r="102" spans="2:65" s="1" customFormat="1" ht="16.5" customHeight="1">
      <c r="B102" s="173"/>
      <c r="C102" s="174" t="s">
        <v>253</v>
      </c>
      <c r="D102" s="174" t="s">
        <v>132</v>
      </c>
      <c r="E102" s="175" t="s">
        <v>880</v>
      </c>
      <c r="F102" s="176" t="s">
        <v>881</v>
      </c>
      <c r="G102" s="177" t="s">
        <v>839</v>
      </c>
      <c r="H102" s="178">
        <v>1</v>
      </c>
      <c r="I102" s="179"/>
      <c r="J102" s="180">
        <f t="shared" si="0"/>
        <v>0</v>
      </c>
      <c r="K102" s="176" t="s">
        <v>5</v>
      </c>
      <c r="L102" s="41"/>
      <c r="M102" s="181" t="s">
        <v>5</v>
      </c>
      <c r="N102" s="238" t="s">
        <v>47</v>
      </c>
      <c r="O102" s="239"/>
      <c r="P102" s="240">
        <f t="shared" si="1"/>
        <v>0</v>
      </c>
      <c r="Q102" s="240">
        <v>0</v>
      </c>
      <c r="R102" s="240">
        <f t="shared" si="2"/>
        <v>0</v>
      </c>
      <c r="S102" s="240">
        <v>0</v>
      </c>
      <c r="T102" s="241">
        <f t="shared" si="3"/>
        <v>0</v>
      </c>
      <c r="AR102" s="24" t="s">
        <v>840</v>
      </c>
      <c r="AT102" s="24" t="s">
        <v>132</v>
      </c>
      <c r="AU102" s="24" t="s">
        <v>86</v>
      </c>
      <c r="AY102" s="24" t="s">
        <v>130</v>
      </c>
      <c r="BE102" s="185">
        <f t="shared" si="4"/>
        <v>0</v>
      </c>
      <c r="BF102" s="185">
        <f t="shared" si="5"/>
        <v>0</v>
      </c>
      <c r="BG102" s="185">
        <f t="shared" si="6"/>
        <v>0</v>
      </c>
      <c r="BH102" s="185">
        <f t="shared" si="7"/>
        <v>0</v>
      </c>
      <c r="BI102" s="185">
        <f t="shared" si="8"/>
        <v>0</v>
      </c>
      <c r="BJ102" s="24" t="s">
        <v>24</v>
      </c>
      <c r="BK102" s="185">
        <f t="shared" si="9"/>
        <v>0</v>
      </c>
      <c r="BL102" s="24" t="s">
        <v>840</v>
      </c>
      <c r="BM102" s="24" t="s">
        <v>882</v>
      </c>
    </row>
    <row r="103" spans="2:65" s="1" customFormat="1" ht="6.95" customHeight="1">
      <c r="B103" s="56"/>
      <c r="C103" s="57"/>
      <c r="D103" s="57"/>
      <c r="E103" s="57"/>
      <c r="F103" s="57"/>
      <c r="G103" s="57"/>
      <c r="H103" s="57"/>
      <c r="I103" s="127"/>
      <c r="J103" s="57"/>
      <c r="K103" s="57"/>
      <c r="L103" s="41"/>
    </row>
  </sheetData>
  <autoFilter ref="C82:K102"/>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42" customWidth="1"/>
    <col min="2" max="2" width="1.6640625" style="242" customWidth="1"/>
    <col min="3" max="4" width="5" style="242" customWidth="1"/>
    <col min="5" max="5" width="11.6640625" style="242" customWidth="1"/>
    <col min="6" max="6" width="9.1640625" style="242" customWidth="1"/>
    <col min="7" max="7" width="5" style="242" customWidth="1"/>
    <col min="8" max="8" width="77.83203125" style="242" customWidth="1"/>
    <col min="9" max="10" width="20" style="242" customWidth="1"/>
    <col min="11" max="11" width="1.6640625" style="242" customWidth="1"/>
  </cols>
  <sheetData>
    <row r="1" spans="2:11" ht="37.5" customHeight="1"/>
    <row r="2" spans="2:11" ht="7.5" customHeight="1">
      <c r="B2" s="243"/>
      <c r="C2" s="244"/>
      <c r="D2" s="244"/>
      <c r="E2" s="244"/>
      <c r="F2" s="244"/>
      <c r="G2" s="244"/>
      <c r="H2" s="244"/>
      <c r="I2" s="244"/>
      <c r="J2" s="244"/>
      <c r="K2" s="245"/>
    </row>
    <row r="3" spans="2:11" s="15" customFormat="1" ht="45" customHeight="1">
      <c r="B3" s="246"/>
      <c r="C3" s="369" t="s">
        <v>883</v>
      </c>
      <c r="D3" s="369"/>
      <c r="E3" s="369"/>
      <c r="F3" s="369"/>
      <c r="G3" s="369"/>
      <c r="H3" s="369"/>
      <c r="I3" s="369"/>
      <c r="J3" s="369"/>
      <c r="K3" s="247"/>
    </row>
    <row r="4" spans="2:11" ht="25.5" customHeight="1">
      <c r="B4" s="248"/>
      <c r="C4" s="373" t="s">
        <v>884</v>
      </c>
      <c r="D4" s="373"/>
      <c r="E4" s="373"/>
      <c r="F4" s="373"/>
      <c r="G4" s="373"/>
      <c r="H4" s="373"/>
      <c r="I4" s="373"/>
      <c r="J4" s="373"/>
      <c r="K4" s="249"/>
    </row>
    <row r="5" spans="2:11" ht="5.25" customHeight="1">
      <c r="B5" s="248"/>
      <c r="C5" s="250"/>
      <c r="D5" s="250"/>
      <c r="E5" s="250"/>
      <c r="F5" s="250"/>
      <c r="G5" s="250"/>
      <c r="H5" s="250"/>
      <c r="I5" s="250"/>
      <c r="J5" s="250"/>
      <c r="K5" s="249"/>
    </row>
    <row r="6" spans="2:11" ht="15" customHeight="1">
      <c r="B6" s="248"/>
      <c r="C6" s="372" t="s">
        <v>885</v>
      </c>
      <c r="D6" s="372"/>
      <c r="E6" s="372"/>
      <c r="F6" s="372"/>
      <c r="G6" s="372"/>
      <c r="H6" s="372"/>
      <c r="I6" s="372"/>
      <c r="J6" s="372"/>
      <c r="K6" s="249"/>
    </row>
    <row r="7" spans="2:11" ht="15" customHeight="1">
      <c r="B7" s="252"/>
      <c r="C7" s="372" t="s">
        <v>886</v>
      </c>
      <c r="D7" s="372"/>
      <c r="E7" s="372"/>
      <c r="F7" s="372"/>
      <c r="G7" s="372"/>
      <c r="H7" s="372"/>
      <c r="I7" s="372"/>
      <c r="J7" s="372"/>
      <c r="K7" s="249"/>
    </row>
    <row r="8" spans="2:11" ht="12.75" customHeight="1">
      <c r="B8" s="252"/>
      <c r="C8" s="251"/>
      <c r="D8" s="251"/>
      <c r="E8" s="251"/>
      <c r="F8" s="251"/>
      <c r="G8" s="251"/>
      <c r="H8" s="251"/>
      <c r="I8" s="251"/>
      <c r="J8" s="251"/>
      <c r="K8" s="249"/>
    </row>
    <row r="9" spans="2:11" ht="15" customHeight="1">
      <c r="B9" s="252"/>
      <c r="C9" s="372" t="s">
        <v>887</v>
      </c>
      <c r="D9" s="372"/>
      <c r="E9" s="372"/>
      <c r="F9" s="372"/>
      <c r="G9" s="372"/>
      <c r="H9" s="372"/>
      <c r="I9" s="372"/>
      <c r="J9" s="372"/>
      <c r="K9" s="249"/>
    </row>
    <row r="10" spans="2:11" ht="15" customHeight="1">
      <c r="B10" s="252"/>
      <c r="C10" s="251"/>
      <c r="D10" s="372" t="s">
        <v>888</v>
      </c>
      <c r="E10" s="372"/>
      <c r="F10" s="372"/>
      <c r="G10" s="372"/>
      <c r="H10" s="372"/>
      <c r="I10" s="372"/>
      <c r="J10" s="372"/>
      <c r="K10" s="249"/>
    </row>
    <row r="11" spans="2:11" ht="15" customHeight="1">
      <c r="B11" s="252"/>
      <c r="C11" s="253"/>
      <c r="D11" s="372" t="s">
        <v>889</v>
      </c>
      <c r="E11" s="372"/>
      <c r="F11" s="372"/>
      <c r="G11" s="372"/>
      <c r="H11" s="372"/>
      <c r="I11" s="372"/>
      <c r="J11" s="372"/>
      <c r="K11" s="249"/>
    </row>
    <row r="12" spans="2:11" ht="12.75" customHeight="1">
      <c r="B12" s="252"/>
      <c r="C12" s="253"/>
      <c r="D12" s="253"/>
      <c r="E12" s="253"/>
      <c r="F12" s="253"/>
      <c r="G12" s="253"/>
      <c r="H12" s="253"/>
      <c r="I12" s="253"/>
      <c r="J12" s="253"/>
      <c r="K12" s="249"/>
    </row>
    <row r="13" spans="2:11" ht="15" customHeight="1">
      <c r="B13" s="252"/>
      <c r="C13" s="253"/>
      <c r="D13" s="372" t="s">
        <v>890</v>
      </c>
      <c r="E13" s="372"/>
      <c r="F13" s="372"/>
      <c r="G13" s="372"/>
      <c r="H13" s="372"/>
      <c r="I13" s="372"/>
      <c r="J13" s="372"/>
      <c r="K13" s="249"/>
    </row>
    <row r="14" spans="2:11" ht="15" customHeight="1">
      <c r="B14" s="252"/>
      <c r="C14" s="253"/>
      <c r="D14" s="372" t="s">
        <v>891</v>
      </c>
      <c r="E14" s="372"/>
      <c r="F14" s="372"/>
      <c r="G14" s="372"/>
      <c r="H14" s="372"/>
      <c r="I14" s="372"/>
      <c r="J14" s="372"/>
      <c r="K14" s="249"/>
    </row>
    <row r="15" spans="2:11" ht="15" customHeight="1">
      <c r="B15" s="252"/>
      <c r="C15" s="253"/>
      <c r="D15" s="372" t="s">
        <v>892</v>
      </c>
      <c r="E15" s="372"/>
      <c r="F15" s="372"/>
      <c r="G15" s="372"/>
      <c r="H15" s="372"/>
      <c r="I15" s="372"/>
      <c r="J15" s="372"/>
      <c r="K15" s="249"/>
    </row>
    <row r="16" spans="2:11" ht="15" customHeight="1">
      <c r="B16" s="252"/>
      <c r="C16" s="253"/>
      <c r="D16" s="253"/>
      <c r="E16" s="254" t="s">
        <v>893</v>
      </c>
      <c r="F16" s="372" t="s">
        <v>894</v>
      </c>
      <c r="G16" s="372"/>
      <c r="H16" s="372"/>
      <c r="I16" s="372"/>
      <c r="J16" s="372"/>
      <c r="K16" s="249"/>
    </row>
    <row r="17" spans="2:11" ht="15" customHeight="1">
      <c r="B17" s="252"/>
      <c r="C17" s="253"/>
      <c r="D17" s="253"/>
      <c r="E17" s="254" t="s">
        <v>83</v>
      </c>
      <c r="F17" s="372" t="s">
        <v>895</v>
      </c>
      <c r="G17" s="372"/>
      <c r="H17" s="372"/>
      <c r="I17" s="372"/>
      <c r="J17" s="372"/>
      <c r="K17" s="249"/>
    </row>
    <row r="18" spans="2:11" ht="15" customHeight="1">
      <c r="B18" s="252"/>
      <c r="C18" s="253"/>
      <c r="D18" s="253"/>
      <c r="E18" s="254" t="s">
        <v>896</v>
      </c>
      <c r="F18" s="372" t="s">
        <v>897</v>
      </c>
      <c r="G18" s="372"/>
      <c r="H18" s="372"/>
      <c r="I18" s="372"/>
      <c r="J18" s="372"/>
      <c r="K18" s="249"/>
    </row>
    <row r="19" spans="2:11" ht="15" customHeight="1">
      <c r="B19" s="252"/>
      <c r="C19" s="253"/>
      <c r="D19" s="253"/>
      <c r="E19" s="254" t="s">
        <v>90</v>
      </c>
      <c r="F19" s="372" t="s">
        <v>91</v>
      </c>
      <c r="G19" s="372"/>
      <c r="H19" s="372"/>
      <c r="I19" s="372"/>
      <c r="J19" s="372"/>
      <c r="K19" s="249"/>
    </row>
    <row r="20" spans="2:11" ht="15" customHeight="1">
      <c r="B20" s="252"/>
      <c r="C20" s="253"/>
      <c r="D20" s="253"/>
      <c r="E20" s="254" t="s">
        <v>833</v>
      </c>
      <c r="F20" s="372" t="s">
        <v>834</v>
      </c>
      <c r="G20" s="372"/>
      <c r="H20" s="372"/>
      <c r="I20" s="372"/>
      <c r="J20" s="372"/>
      <c r="K20" s="249"/>
    </row>
    <row r="21" spans="2:11" ht="15" customHeight="1">
      <c r="B21" s="252"/>
      <c r="C21" s="253"/>
      <c r="D21" s="253"/>
      <c r="E21" s="254" t="s">
        <v>898</v>
      </c>
      <c r="F21" s="372" t="s">
        <v>899</v>
      </c>
      <c r="G21" s="372"/>
      <c r="H21" s="372"/>
      <c r="I21" s="372"/>
      <c r="J21" s="372"/>
      <c r="K21" s="249"/>
    </row>
    <row r="22" spans="2:11" ht="12.75" customHeight="1">
      <c r="B22" s="252"/>
      <c r="C22" s="253"/>
      <c r="D22" s="253"/>
      <c r="E22" s="253"/>
      <c r="F22" s="253"/>
      <c r="G22" s="253"/>
      <c r="H22" s="253"/>
      <c r="I22" s="253"/>
      <c r="J22" s="253"/>
      <c r="K22" s="249"/>
    </row>
    <row r="23" spans="2:11" ht="15" customHeight="1">
      <c r="B23" s="252"/>
      <c r="C23" s="372" t="s">
        <v>900</v>
      </c>
      <c r="D23" s="372"/>
      <c r="E23" s="372"/>
      <c r="F23" s="372"/>
      <c r="G23" s="372"/>
      <c r="H23" s="372"/>
      <c r="I23" s="372"/>
      <c r="J23" s="372"/>
      <c r="K23" s="249"/>
    </row>
    <row r="24" spans="2:11" ht="15" customHeight="1">
      <c r="B24" s="252"/>
      <c r="C24" s="372" t="s">
        <v>901</v>
      </c>
      <c r="D24" s="372"/>
      <c r="E24" s="372"/>
      <c r="F24" s="372"/>
      <c r="G24" s="372"/>
      <c r="H24" s="372"/>
      <c r="I24" s="372"/>
      <c r="J24" s="372"/>
      <c r="K24" s="249"/>
    </row>
    <row r="25" spans="2:11" ht="15" customHeight="1">
      <c r="B25" s="252"/>
      <c r="C25" s="251"/>
      <c r="D25" s="372" t="s">
        <v>902</v>
      </c>
      <c r="E25" s="372"/>
      <c r="F25" s="372"/>
      <c r="G25" s="372"/>
      <c r="H25" s="372"/>
      <c r="I25" s="372"/>
      <c r="J25" s="372"/>
      <c r="K25" s="249"/>
    </row>
    <row r="26" spans="2:11" ht="15" customHeight="1">
      <c r="B26" s="252"/>
      <c r="C26" s="253"/>
      <c r="D26" s="372" t="s">
        <v>903</v>
      </c>
      <c r="E26" s="372"/>
      <c r="F26" s="372"/>
      <c r="G26" s="372"/>
      <c r="H26" s="372"/>
      <c r="I26" s="372"/>
      <c r="J26" s="372"/>
      <c r="K26" s="249"/>
    </row>
    <row r="27" spans="2:11" ht="12.75" customHeight="1">
      <c r="B27" s="252"/>
      <c r="C27" s="253"/>
      <c r="D27" s="253"/>
      <c r="E27" s="253"/>
      <c r="F27" s="253"/>
      <c r="G27" s="253"/>
      <c r="H27" s="253"/>
      <c r="I27" s="253"/>
      <c r="J27" s="253"/>
      <c r="K27" s="249"/>
    </row>
    <row r="28" spans="2:11" ht="15" customHeight="1">
      <c r="B28" s="252"/>
      <c r="C28" s="253"/>
      <c r="D28" s="372" t="s">
        <v>904</v>
      </c>
      <c r="E28" s="372"/>
      <c r="F28" s="372"/>
      <c r="G28" s="372"/>
      <c r="H28" s="372"/>
      <c r="I28" s="372"/>
      <c r="J28" s="372"/>
      <c r="K28" s="249"/>
    </row>
    <row r="29" spans="2:11" ht="15" customHeight="1">
      <c r="B29" s="252"/>
      <c r="C29" s="253"/>
      <c r="D29" s="372" t="s">
        <v>905</v>
      </c>
      <c r="E29" s="372"/>
      <c r="F29" s="372"/>
      <c r="G29" s="372"/>
      <c r="H29" s="372"/>
      <c r="I29" s="372"/>
      <c r="J29" s="372"/>
      <c r="K29" s="249"/>
    </row>
    <row r="30" spans="2:11" ht="12.75" customHeight="1">
      <c r="B30" s="252"/>
      <c r="C30" s="253"/>
      <c r="D30" s="253"/>
      <c r="E30" s="253"/>
      <c r="F30" s="253"/>
      <c r="G30" s="253"/>
      <c r="H30" s="253"/>
      <c r="I30" s="253"/>
      <c r="J30" s="253"/>
      <c r="K30" s="249"/>
    </row>
    <row r="31" spans="2:11" ht="15" customHeight="1">
      <c r="B31" s="252"/>
      <c r="C31" s="253"/>
      <c r="D31" s="372" t="s">
        <v>906</v>
      </c>
      <c r="E31" s="372"/>
      <c r="F31" s="372"/>
      <c r="G31" s="372"/>
      <c r="H31" s="372"/>
      <c r="I31" s="372"/>
      <c r="J31" s="372"/>
      <c r="K31" s="249"/>
    </row>
    <row r="32" spans="2:11" ht="15" customHeight="1">
      <c r="B32" s="252"/>
      <c r="C32" s="253"/>
      <c r="D32" s="372" t="s">
        <v>907</v>
      </c>
      <c r="E32" s="372"/>
      <c r="F32" s="372"/>
      <c r="G32" s="372"/>
      <c r="H32" s="372"/>
      <c r="I32" s="372"/>
      <c r="J32" s="372"/>
      <c r="K32" s="249"/>
    </row>
    <row r="33" spans="2:11" ht="15" customHeight="1">
      <c r="B33" s="252"/>
      <c r="C33" s="253"/>
      <c r="D33" s="372" t="s">
        <v>908</v>
      </c>
      <c r="E33" s="372"/>
      <c r="F33" s="372"/>
      <c r="G33" s="372"/>
      <c r="H33" s="372"/>
      <c r="I33" s="372"/>
      <c r="J33" s="372"/>
      <c r="K33" s="249"/>
    </row>
    <row r="34" spans="2:11" ht="15" customHeight="1">
      <c r="B34" s="252"/>
      <c r="C34" s="253"/>
      <c r="D34" s="251"/>
      <c r="E34" s="255" t="s">
        <v>115</v>
      </c>
      <c r="F34" s="251"/>
      <c r="G34" s="372" t="s">
        <v>909</v>
      </c>
      <c r="H34" s="372"/>
      <c r="I34" s="372"/>
      <c r="J34" s="372"/>
      <c r="K34" s="249"/>
    </row>
    <row r="35" spans="2:11" ht="30.75" customHeight="1">
      <c r="B35" s="252"/>
      <c r="C35" s="253"/>
      <c r="D35" s="251"/>
      <c r="E35" s="255" t="s">
        <v>910</v>
      </c>
      <c r="F35" s="251"/>
      <c r="G35" s="372" t="s">
        <v>911</v>
      </c>
      <c r="H35" s="372"/>
      <c r="I35" s="372"/>
      <c r="J35" s="372"/>
      <c r="K35" s="249"/>
    </row>
    <row r="36" spans="2:11" ht="15" customHeight="1">
      <c r="B36" s="252"/>
      <c r="C36" s="253"/>
      <c r="D36" s="251"/>
      <c r="E36" s="255" t="s">
        <v>57</v>
      </c>
      <c r="F36" s="251"/>
      <c r="G36" s="372" t="s">
        <v>912</v>
      </c>
      <c r="H36" s="372"/>
      <c r="I36" s="372"/>
      <c r="J36" s="372"/>
      <c r="K36" s="249"/>
    </row>
    <row r="37" spans="2:11" ht="15" customHeight="1">
      <c r="B37" s="252"/>
      <c r="C37" s="253"/>
      <c r="D37" s="251"/>
      <c r="E37" s="255" t="s">
        <v>116</v>
      </c>
      <c r="F37" s="251"/>
      <c r="G37" s="372" t="s">
        <v>913</v>
      </c>
      <c r="H37" s="372"/>
      <c r="I37" s="372"/>
      <c r="J37" s="372"/>
      <c r="K37" s="249"/>
    </row>
    <row r="38" spans="2:11" ht="15" customHeight="1">
      <c r="B38" s="252"/>
      <c r="C38" s="253"/>
      <c r="D38" s="251"/>
      <c r="E38" s="255" t="s">
        <v>117</v>
      </c>
      <c r="F38" s="251"/>
      <c r="G38" s="372" t="s">
        <v>914</v>
      </c>
      <c r="H38" s="372"/>
      <c r="I38" s="372"/>
      <c r="J38" s="372"/>
      <c r="K38" s="249"/>
    </row>
    <row r="39" spans="2:11" ht="15" customHeight="1">
      <c r="B39" s="252"/>
      <c r="C39" s="253"/>
      <c r="D39" s="251"/>
      <c r="E39" s="255" t="s">
        <v>118</v>
      </c>
      <c r="F39" s="251"/>
      <c r="G39" s="372" t="s">
        <v>915</v>
      </c>
      <c r="H39" s="372"/>
      <c r="I39" s="372"/>
      <c r="J39" s="372"/>
      <c r="K39" s="249"/>
    </row>
    <row r="40" spans="2:11" ht="15" customHeight="1">
      <c r="B40" s="252"/>
      <c r="C40" s="253"/>
      <c r="D40" s="251"/>
      <c r="E40" s="255" t="s">
        <v>916</v>
      </c>
      <c r="F40" s="251"/>
      <c r="G40" s="372" t="s">
        <v>917</v>
      </c>
      <c r="H40" s="372"/>
      <c r="I40" s="372"/>
      <c r="J40" s="372"/>
      <c r="K40" s="249"/>
    </row>
    <row r="41" spans="2:11" ht="15" customHeight="1">
      <c r="B41" s="252"/>
      <c r="C41" s="253"/>
      <c r="D41" s="251"/>
      <c r="E41" s="255"/>
      <c r="F41" s="251"/>
      <c r="G41" s="372" t="s">
        <v>918</v>
      </c>
      <c r="H41" s="372"/>
      <c r="I41" s="372"/>
      <c r="J41" s="372"/>
      <c r="K41" s="249"/>
    </row>
    <row r="42" spans="2:11" ht="15" customHeight="1">
      <c r="B42" s="252"/>
      <c r="C42" s="253"/>
      <c r="D42" s="251"/>
      <c r="E42" s="255" t="s">
        <v>919</v>
      </c>
      <c r="F42" s="251"/>
      <c r="G42" s="372" t="s">
        <v>920</v>
      </c>
      <c r="H42" s="372"/>
      <c r="I42" s="372"/>
      <c r="J42" s="372"/>
      <c r="K42" s="249"/>
    </row>
    <row r="43" spans="2:11" ht="15" customHeight="1">
      <c r="B43" s="252"/>
      <c r="C43" s="253"/>
      <c r="D43" s="251"/>
      <c r="E43" s="255" t="s">
        <v>120</v>
      </c>
      <c r="F43" s="251"/>
      <c r="G43" s="372" t="s">
        <v>921</v>
      </c>
      <c r="H43" s="372"/>
      <c r="I43" s="372"/>
      <c r="J43" s="372"/>
      <c r="K43" s="249"/>
    </row>
    <row r="44" spans="2:11" ht="12.75" customHeight="1">
      <c r="B44" s="252"/>
      <c r="C44" s="253"/>
      <c r="D44" s="251"/>
      <c r="E44" s="251"/>
      <c r="F44" s="251"/>
      <c r="G44" s="251"/>
      <c r="H44" s="251"/>
      <c r="I44" s="251"/>
      <c r="J44" s="251"/>
      <c r="K44" s="249"/>
    </row>
    <row r="45" spans="2:11" ht="15" customHeight="1">
      <c r="B45" s="252"/>
      <c r="C45" s="253"/>
      <c r="D45" s="372" t="s">
        <v>922</v>
      </c>
      <c r="E45" s="372"/>
      <c r="F45" s="372"/>
      <c r="G45" s="372"/>
      <c r="H45" s="372"/>
      <c r="I45" s="372"/>
      <c r="J45" s="372"/>
      <c r="K45" s="249"/>
    </row>
    <row r="46" spans="2:11" ht="15" customHeight="1">
      <c r="B46" s="252"/>
      <c r="C46" s="253"/>
      <c r="D46" s="253"/>
      <c r="E46" s="372" t="s">
        <v>923</v>
      </c>
      <c r="F46" s="372"/>
      <c r="G46" s="372"/>
      <c r="H46" s="372"/>
      <c r="I46" s="372"/>
      <c r="J46" s="372"/>
      <c r="K46" s="249"/>
    </row>
    <row r="47" spans="2:11" ht="15" customHeight="1">
      <c r="B47" s="252"/>
      <c r="C47" s="253"/>
      <c r="D47" s="253"/>
      <c r="E47" s="372" t="s">
        <v>924</v>
      </c>
      <c r="F47" s="372"/>
      <c r="G47" s="372"/>
      <c r="H47" s="372"/>
      <c r="I47" s="372"/>
      <c r="J47" s="372"/>
      <c r="K47" s="249"/>
    </row>
    <row r="48" spans="2:11" ht="15" customHeight="1">
      <c r="B48" s="252"/>
      <c r="C48" s="253"/>
      <c r="D48" s="253"/>
      <c r="E48" s="372" t="s">
        <v>925</v>
      </c>
      <c r="F48" s="372"/>
      <c r="G48" s="372"/>
      <c r="H48" s="372"/>
      <c r="I48" s="372"/>
      <c r="J48" s="372"/>
      <c r="K48" s="249"/>
    </row>
    <row r="49" spans="2:11" ht="15" customHeight="1">
      <c r="B49" s="252"/>
      <c r="C49" s="253"/>
      <c r="D49" s="372" t="s">
        <v>926</v>
      </c>
      <c r="E49" s="372"/>
      <c r="F49" s="372"/>
      <c r="G49" s="372"/>
      <c r="H49" s="372"/>
      <c r="I49" s="372"/>
      <c r="J49" s="372"/>
      <c r="K49" s="249"/>
    </row>
    <row r="50" spans="2:11" ht="25.5" customHeight="1">
      <c r="B50" s="248"/>
      <c r="C50" s="373" t="s">
        <v>927</v>
      </c>
      <c r="D50" s="373"/>
      <c r="E50" s="373"/>
      <c r="F50" s="373"/>
      <c r="G50" s="373"/>
      <c r="H50" s="373"/>
      <c r="I50" s="373"/>
      <c r="J50" s="373"/>
      <c r="K50" s="249"/>
    </row>
    <row r="51" spans="2:11" ht="5.25" customHeight="1">
      <c r="B51" s="248"/>
      <c r="C51" s="250"/>
      <c r="D51" s="250"/>
      <c r="E51" s="250"/>
      <c r="F51" s="250"/>
      <c r="G51" s="250"/>
      <c r="H51" s="250"/>
      <c r="I51" s="250"/>
      <c r="J51" s="250"/>
      <c r="K51" s="249"/>
    </row>
    <row r="52" spans="2:11" ht="15" customHeight="1">
      <c r="B52" s="248"/>
      <c r="C52" s="372" t="s">
        <v>928</v>
      </c>
      <c r="D52" s="372"/>
      <c r="E52" s="372"/>
      <c r="F52" s="372"/>
      <c r="G52" s="372"/>
      <c r="H52" s="372"/>
      <c r="I52" s="372"/>
      <c r="J52" s="372"/>
      <c r="K52" s="249"/>
    </row>
    <row r="53" spans="2:11" ht="15" customHeight="1">
      <c r="B53" s="248"/>
      <c r="C53" s="372" t="s">
        <v>929</v>
      </c>
      <c r="D53" s="372"/>
      <c r="E53" s="372"/>
      <c r="F53" s="372"/>
      <c r="G53" s="372"/>
      <c r="H53" s="372"/>
      <c r="I53" s="372"/>
      <c r="J53" s="372"/>
      <c r="K53" s="249"/>
    </row>
    <row r="54" spans="2:11" ht="12.75" customHeight="1">
      <c r="B54" s="248"/>
      <c r="C54" s="251"/>
      <c r="D54" s="251"/>
      <c r="E54" s="251"/>
      <c r="F54" s="251"/>
      <c r="G54" s="251"/>
      <c r="H54" s="251"/>
      <c r="I54" s="251"/>
      <c r="J54" s="251"/>
      <c r="K54" s="249"/>
    </row>
    <row r="55" spans="2:11" ht="15" customHeight="1">
      <c r="B55" s="248"/>
      <c r="C55" s="372" t="s">
        <v>930</v>
      </c>
      <c r="D55" s="372"/>
      <c r="E55" s="372"/>
      <c r="F55" s="372"/>
      <c r="G55" s="372"/>
      <c r="H55" s="372"/>
      <c r="I55" s="372"/>
      <c r="J55" s="372"/>
      <c r="K55" s="249"/>
    </row>
    <row r="56" spans="2:11" ht="15" customHeight="1">
      <c r="B56" s="248"/>
      <c r="C56" s="253"/>
      <c r="D56" s="372" t="s">
        <v>931</v>
      </c>
      <c r="E56" s="372"/>
      <c r="F56" s="372"/>
      <c r="G56" s="372"/>
      <c r="H56" s="372"/>
      <c r="I56" s="372"/>
      <c r="J56" s="372"/>
      <c r="K56" s="249"/>
    </row>
    <row r="57" spans="2:11" ht="15" customHeight="1">
      <c r="B57" s="248"/>
      <c r="C57" s="253"/>
      <c r="D57" s="372" t="s">
        <v>932</v>
      </c>
      <c r="E57" s="372"/>
      <c r="F57" s="372"/>
      <c r="G57" s="372"/>
      <c r="H57" s="372"/>
      <c r="I57" s="372"/>
      <c r="J57" s="372"/>
      <c r="K57" s="249"/>
    </row>
    <row r="58" spans="2:11" ht="15" customHeight="1">
      <c r="B58" s="248"/>
      <c r="C58" s="253"/>
      <c r="D58" s="372" t="s">
        <v>933</v>
      </c>
      <c r="E58" s="372"/>
      <c r="F58" s="372"/>
      <c r="G58" s="372"/>
      <c r="H58" s="372"/>
      <c r="I58" s="372"/>
      <c r="J58" s="372"/>
      <c r="K58" s="249"/>
    </row>
    <row r="59" spans="2:11" ht="15" customHeight="1">
      <c r="B59" s="248"/>
      <c r="C59" s="253"/>
      <c r="D59" s="372" t="s">
        <v>934</v>
      </c>
      <c r="E59" s="372"/>
      <c r="F59" s="372"/>
      <c r="G59" s="372"/>
      <c r="H59" s="372"/>
      <c r="I59" s="372"/>
      <c r="J59" s="372"/>
      <c r="K59" s="249"/>
    </row>
    <row r="60" spans="2:11" ht="15" customHeight="1">
      <c r="B60" s="248"/>
      <c r="C60" s="253"/>
      <c r="D60" s="371" t="s">
        <v>935</v>
      </c>
      <c r="E60" s="371"/>
      <c r="F60" s="371"/>
      <c r="G60" s="371"/>
      <c r="H60" s="371"/>
      <c r="I60" s="371"/>
      <c r="J60" s="371"/>
      <c r="K60" s="249"/>
    </row>
    <row r="61" spans="2:11" ht="15" customHeight="1">
      <c r="B61" s="248"/>
      <c r="C61" s="253"/>
      <c r="D61" s="372" t="s">
        <v>936</v>
      </c>
      <c r="E61" s="372"/>
      <c r="F61" s="372"/>
      <c r="G61" s="372"/>
      <c r="H61" s="372"/>
      <c r="I61" s="372"/>
      <c r="J61" s="372"/>
      <c r="K61" s="249"/>
    </row>
    <row r="62" spans="2:11" ht="12.75" customHeight="1">
      <c r="B62" s="248"/>
      <c r="C62" s="253"/>
      <c r="D62" s="253"/>
      <c r="E62" s="256"/>
      <c r="F62" s="253"/>
      <c r="G62" s="253"/>
      <c r="H62" s="253"/>
      <c r="I62" s="253"/>
      <c r="J62" s="253"/>
      <c r="K62" s="249"/>
    </row>
    <row r="63" spans="2:11" ht="15" customHeight="1">
      <c r="B63" s="248"/>
      <c r="C63" s="253"/>
      <c r="D63" s="372" t="s">
        <v>937</v>
      </c>
      <c r="E63" s="372"/>
      <c r="F63" s="372"/>
      <c r="G63" s="372"/>
      <c r="H63" s="372"/>
      <c r="I63" s="372"/>
      <c r="J63" s="372"/>
      <c r="K63" s="249"/>
    </row>
    <row r="64" spans="2:11" ht="15" customHeight="1">
      <c r="B64" s="248"/>
      <c r="C64" s="253"/>
      <c r="D64" s="371" t="s">
        <v>938</v>
      </c>
      <c r="E64" s="371"/>
      <c r="F64" s="371"/>
      <c r="G64" s="371"/>
      <c r="H64" s="371"/>
      <c r="I64" s="371"/>
      <c r="J64" s="371"/>
      <c r="K64" s="249"/>
    </row>
    <row r="65" spans="2:11" ht="15" customHeight="1">
      <c r="B65" s="248"/>
      <c r="C65" s="253"/>
      <c r="D65" s="372" t="s">
        <v>939</v>
      </c>
      <c r="E65" s="372"/>
      <c r="F65" s="372"/>
      <c r="G65" s="372"/>
      <c r="H65" s="372"/>
      <c r="I65" s="372"/>
      <c r="J65" s="372"/>
      <c r="K65" s="249"/>
    </row>
    <row r="66" spans="2:11" ht="15" customHeight="1">
      <c r="B66" s="248"/>
      <c r="C66" s="253"/>
      <c r="D66" s="372" t="s">
        <v>940</v>
      </c>
      <c r="E66" s="372"/>
      <c r="F66" s="372"/>
      <c r="G66" s="372"/>
      <c r="H66" s="372"/>
      <c r="I66" s="372"/>
      <c r="J66" s="372"/>
      <c r="K66" s="249"/>
    </row>
    <row r="67" spans="2:11" ht="15" customHeight="1">
      <c r="B67" s="248"/>
      <c r="C67" s="253"/>
      <c r="D67" s="372" t="s">
        <v>941</v>
      </c>
      <c r="E67" s="372"/>
      <c r="F67" s="372"/>
      <c r="G67" s="372"/>
      <c r="H67" s="372"/>
      <c r="I67" s="372"/>
      <c r="J67" s="372"/>
      <c r="K67" s="249"/>
    </row>
    <row r="68" spans="2:11" ht="15" customHeight="1">
      <c r="B68" s="248"/>
      <c r="C68" s="253"/>
      <c r="D68" s="372" t="s">
        <v>942</v>
      </c>
      <c r="E68" s="372"/>
      <c r="F68" s="372"/>
      <c r="G68" s="372"/>
      <c r="H68" s="372"/>
      <c r="I68" s="372"/>
      <c r="J68" s="372"/>
      <c r="K68" s="249"/>
    </row>
    <row r="69" spans="2:11" ht="12.75" customHeight="1">
      <c r="B69" s="257"/>
      <c r="C69" s="258"/>
      <c r="D69" s="258"/>
      <c r="E69" s="258"/>
      <c r="F69" s="258"/>
      <c r="G69" s="258"/>
      <c r="H69" s="258"/>
      <c r="I69" s="258"/>
      <c r="J69" s="258"/>
      <c r="K69" s="259"/>
    </row>
    <row r="70" spans="2:11" ht="18.75" customHeight="1">
      <c r="B70" s="260"/>
      <c r="C70" s="260"/>
      <c r="D70" s="260"/>
      <c r="E70" s="260"/>
      <c r="F70" s="260"/>
      <c r="G70" s="260"/>
      <c r="H70" s="260"/>
      <c r="I70" s="260"/>
      <c r="J70" s="260"/>
      <c r="K70" s="261"/>
    </row>
    <row r="71" spans="2:11" ht="18.75" customHeight="1">
      <c r="B71" s="261"/>
      <c r="C71" s="261"/>
      <c r="D71" s="261"/>
      <c r="E71" s="261"/>
      <c r="F71" s="261"/>
      <c r="G71" s="261"/>
      <c r="H71" s="261"/>
      <c r="I71" s="261"/>
      <c r="J71" s="261"/>
      <c r="K71" s="261"/>
    </row>
    <row r="72" spans="2:11" ht="7.5" customHeight="1">
      <c r="B72" s="262"/>
      <c r="C72" s="263"/>
      <c r="D72" s="263"/>
      <c r="E72" s="263"/>
      <c r="F72" s="263"/>
      <c r="G72" s="263"/>
      <c r="H72" s="263"/>
      <c r="I72" s="263"/>
      <c r="J72" s="263"/>
      <c r="K72" s="264"/>
    </row>
    <row r="73" spans="2:11" ht="45" customHeight="1">
      <c r="B73" s="265"/>
      <c r="C73" s="370" t="s">
        <v>97</v>
      </c>
      <c r="D73" s="370"/>
      <c r="E73" s="370"/>
      <c r="F73" s="370"/>
      <c r="G73" s="370"/>
      <c r="H73" s="370"/>
      <c r="I73" s="370"/>
      <c r="J73" s="370"/>
      <c r="K73" s="266"/>
    </row>
    <row r="74" spans="2:11" ht="17.25" customHeight="1">
      <c r="B74" s="265"/>
      <c r="C74" s="267" t="s">
        <v>943</v>
      </c>
      <c r="D74" s="267"/>
      <c r="E74" s="267"/>
      <c r="F74" s="267" t="s">
        <v>944</v>
      </c>
      <c r="G74" s="268"/>
      <c r="H74" s="267" t="s">
        <v>116</v>
      </c>
      <c r="I74" s="267" t="s">
        <v>61</v>
      </c>
      <c r="J74" s="267" t="s">
        <v>945</v>
      </c>
      <c r="K74" s="266"/>
    </row>
    <row r="75" spans="2:11" ht="17.25" customHeight="1">
      <c r="B75" s="265"/>
      <c r="C75" s="269" t="s">
        <v>946</v>
      </c>
      <c r="D75" s="269"/>
      <c r="E75" s="269"/>
      <c r="F75" s="270" t="s">
        <v>947</v>
      </c>
      <c r="G75" s="271"/>
      <c r="H75" s="269"/>
      <c r="I75" s="269"/>
      <c r="J75" s="269" t="s">
        <v>948</v>
      </c>
      <c r="K75" s="266"/>
    </row>
    <row r="76" spans="2:11" ht="5.25" customHeight="1">
      <c r="B76" s="265"/>
      <c r="C76" s="272"/>
      <c r="D76" s="272"/>
      <c r="E76" s="272"/>
      <c r="F76" s="272"/>
      <c r="G76" s="273"/>
      <c r="H76" s="272"/>
      <c r="I76" s="272"/>
      <c r="J76" s="272"/>
      <c r="K76" s="266"/>
    </row>
    <row r="77" spans="2:11" ht="15" customHeight="1">
      <c r="B77" s="265"/>
      <c r="C77" s="255" t="s">
        <v>57</v>
      </c>
      <c r="D77" s="272"/>
      <c r="E77" s="272"/>
      <c r="F77" s="274" t="s">
        <v>949</v>
      </c>
      <c r="G77" s="273"/>
      <c r="H77" s="255" t="s">
        <v>950</v>
      </c>
      <c r="I77" s="255" t="s">
        <v>951</v>
      </c>
      <c r="J77" s="255">
        <v>20</v>
      </c>
      <c r="K77" s="266"/>
    </row>
    <row r="78" spans="2:11" ht="15" customHeight="1">
      <c r="B78" s="265"/>
      <c r="C78" s="255" t="s">
        <v>952</v>
      </c>
      <c r="D78" s="255"/>
      <c r="E78" s="255"/>
      <c r="F78" s="274" t="s">
        <v>949</v>
      </c>
      <c r="G78" s="273"/>
      <c r="H78" s="255" t="s">
        <v>953</v>
      </c>
      <c r="I78" s="255" t="s">
        <v>951</v>
      </c>
      <c r="J78" s="255">
        <v>120</v>
      </c>
      <c r="K78" s="266"/>
    </row>
    <row r="79" spans="2:11" ht="15" customHeight="1">
      <c r="B79" s="275"/>
      <c r="C79" s="255" t="s">
        <v>954</v>
      </c>
      <c r="D79" s="255"/>
      <c r="E79" s="255"/>
      <c r="F79" s="274" t="s">
        <v>955</v>
      </c>
      <c r="G79" s="273"/>
      <c r="H79" s="255" t="s">
        <v>956</v>
      </c>
      <c r="I79" s="255" t="s">
        <v>951</v>
      </c>
      <c r="J79" s="255">
        <v>50</v>
      </c>
      <c r="K79" s="266"/>
    </row>
    <row r="80" spans="2:11" ht="15" customHeight="1">
      <c r="B80" s="275"/>
      <c r="C80" s="255" t="s">
        <v>957</v>
      </c>
      <c r="D80" s="255"/>
      <c r="E80" s="255"/>
      <c r="F80" s="274" t="s">
        <v>949</v>
      </c>
      <c r="G80" s="273"/>
      <c r="H80" s="255" t="s">
        <v>958</v>
      </c>
      <c r="I80" s="255" t="s">
        <v>959</v>
      </c>
      <c r="J80" s="255"/>
      <c r="K80" s="266"/>
    </row>
    <row r="81" spans="2:11" ht="15" customHeight="1">
      <c r="B81" s="275"/>
      <c r="C81" s="276" t="s">
        <v>960</v>
      </c>
      <c r="D81" s="276"/>
      <c r="E81" s="276"/>
      <c r="F81" s="277" t="s">
        <v>955</v>
      </c>
      <c r="G81" s="276"/>
      <c r="H81" s="276" t="s">
        <v>961</v>
      </c>
      <c r="I81" s="276" t="s">
        <v>951</v>
      </c>
      <c r="J81" s="276">
        <v>15</v>
      </c>
      <c r="K81" s="266"/>
    </row>
    <row r="82" spans="2:11" ht="15" customHeight="1">
      <c r="B82" s="275"/>
      <c r="C82" s="276" t="s">
        <v>962</v>
      </c>
      <c r="D82" s="276"/>
      <c r="E82" s="276"/>
      <c r="F82" s="277" t="s">
        <v>955</v>
      </c>
      <c r="G82" s="276"/>
      <c r="H82" s="276" t="s">
        <v>963</v>
      </c>
      <c r="I82" s="276" t="s">
        <v>951</v>
      </c>
      <c r="J82" s="276">
        <v>15</v>
      </c>
      <c r="K82" s="266"/>
    </row>
    <row r="83" spans="2:11" ht="15" customHeight="1">
      <c r="B83" s="275"/>
      <c r="C83" s="276" t="s">
        <v>964</v>
      </c>
      <c r="D83" s="276"/>
      <c r="E83" s="276"/>
      <c r="F83" s="277" t="s">
        <v>955</v>
      </c>
      <c r="G83" s="276"/>
      <c r="H83" s="276" t="s">
        <v>965</v>
      </c>
      <c r="I83" s="276" t="s">
        <v>951</v>
      </c>
      <c r="J83" s="276">
        <v>20</v>
      </c>
      <c r="K83" s="266"/>
    </row>
    <row r="84" spans="2:11" ht="15" customHeight="1">
      <c r="B84" s="275"/>
      <c r="C84" s="276" t="s">
        <v>966</v>
      </c>
      <c r="D84" s="276"/>
      <c r="E84" s="276"/>
      <c r="F84" s="277" t="s">
        <v>955</v>
      </c>
      <c r="G84" s="276"/>
      <c r="H84" s="276" t="s">
        <v>967</v>
      </c>
      <c r="I84" s="276" t="s">
        <v>951</v>
      </c>
      <c r="J84" s="276">
        <v>20</v>
      </c>
      <c r="K84" s="266"/>
    </row>
    <row r="85" spans="2:11" ht="15" customHeight="1">
      <c r="B85" s="275"/>
      <c r="C85" s="255" t="s">
        <v>968</v>
      </c>
      <c r="D85" s="255"/>
      <c r="E85" s="255"/>
      <c r="F85" s="274" t="s">
        <v>955</v>
      </c>
      <c r="G85" s="273"/>
      <c r="H85" s="255" t="s">
        <v>969</v>
      </c>
      <c r="I85" s="255" t="s">
        <v>951</v>
      </c>
      <c r="J85" s="255">
        <v>50</v>
      </c>
      <c r="K85" s="266"/>
    </row>
    <row r="86" spans="2:11" ht="15" customHeight="1">
      <c r="B86" s="275"/>
      <c r="C86" s="255" t="s">
        <v>970</v>
      </c>
      <c r="D86" s="255"/>
      <c r="E86" s="255"/>
      <c r="F86" s="274" t="s">
        <v>955</v>
      </c>
      <c r="G86" s="273"/>
      <c r="H86" s="255" t="s">
        <v>971</v>
      </c>
      <c r="I86" s="255" t="s">
        <v>951</v>
      </c>
      <c r="J86" s="255">
        <v>20</v>
      </c>
      <c r="K86" s="266"/>
    </row>
    <row r="87" spans="2:11" ht="15" customHeight="1">
      <c r="B87" s="275"/>
      <c r="C87" s="255" t="s">
        <v>972</v>
      </c>
      <c r="D87" s="255"/>
      <c r="E87" s="255"/>
      <c r="F87" s="274" t="s">
        <v>955</v>
      </c>
      <c r="G87" s="273"/>
      <c r="H87" s="255" t="s">
        <v>973</v>
      </c>
      <c r="I87" s="255" t="s">
        <v>951</v>
      </c>
      <c r="J87" s="255">
        <v>20</v>
      </c>
      <c r="K87" s="266"/>
    </row>
    <row r="88" spans="2:11" ht="15" customHeight="1">
      <c r="B88" s="275"/>
      <c r="C88" s="255" t="s">
        <v>974</v>
      </c>
      <c r="D88" s="255"/>
      <c r="E88" s="255"/>
      <c r="F88" s="274" t="s">
        <v>955</v>
      </c>
      <c r="G88" s="273"/>
      <c r="H88" s="255" t="s">
        <v>975</v>
      </c>
      <c r="I88" s="255" t="s">
        <v>951</v>
      </c>
      <c r="J88" s="255">
        <v>50</v>
      </c>
      <c r="K88" s="266"/>
    </row>
    <row r="89" spans="2:11" ht="15" customHeight="1">
      <c r="B89" s="275"/>
      <c r="C89" s="255" t="s">
        <v>976</v>
      </c>
      <c r="D89" s="255"/>
      <c r="E89" s="255"/>
      <c r="F89" s="274" t="s">
        <v>955</v>
      </c>
      <c r="G89" s="273"/>
      <c r="H89" s="255" t="s">
        <v>976</v>
      </c>
      <c r="I89" s="255" t="s">
        <v>951</v>
      </c>
      <c r="J89" s="255">
        <v>50</v>
      </c>
      <c r="K89" s="266"/>
    </row>
    <row r="90" spans="2:11" ht="15" customHeight="1">
      <c r="B90" s="275"/>
      <c r="C90" s="255" t="s">
        <v>121</v>
      </c>
      <c r="D90" s="255"/>
      <c r="E90" s="255"/>
      <c r="F90" s="274" t="s">
        <v>955</v>
      </c>
      <c r="G90" s="273"/>
      <c r="H90" s="255" t="s">
        <v>977</v>
      </c>
      <c r="I90" s="255" t="s">
        <v>951</v>
      </c>
      <c r="J90" s="255">
        <v>255</v>
      </c>
      <c r="K90" s="266"/>
    </row>
    <row r="91" spans="2:11" ht="15" customHeight="1">
      <c r="B91" s="275"/>
      <c r="C91" s="255" t="s">
        <v>978</v>
      </c>
      <c r="D91" s="255"/>
      <c r="E91" s="255"/>
      <c r="F91" s="274" t="s">
        <v>949</v>
      </c>
      <c r="G91" s="273"/>
      <c r="H91" s="255" t="s">
        <v>979</v>
      </c>
      <c r="I91" s="255" t="s">
        <v>980</v>
      </c>
      <c r="J91" s="255"/>
      <c r="K91" s="266"/>
    </row>
    <row r="92" spans="2:11" ht="15" customHeight="1">
      <c r="B92" s="275"/>
      <c r="C92" s="255" t="s">
        <v>981</v>
      </c>
      <c r="D92" s="255"/>
      <c r="E92" s="255"/>
      <c r="F92" s="274" t="s">
        <v>949</v>
      </c>
      <c r="G92" s="273"/>
      <c r="H92" s="255" t="s">
        <v>982</v>
      </c>
      <c r="I92" s="255" t="s">
        <v>983</v>
      </c>
      <c r="J92" s="255"/>
      <c r="K92" s="266"/>
    </row>
    <row r="93" spans="2:11" ht="15" customHeight="1">
      <c r="B93" s="275"/>
      <c r="C93" s="255" t="s">
        <v>984</v>
      </c>
      <c r="D93" s="255"/>
      <c r="E93" s="255"/>
      <c r="F93" s="274" t="s">
        <v>949</v>
      </c>
      <c r="G93" s="273"/>
      <c r="H93" s="255" t="s">
        <v>984</v>
      </c>
      <c r="I93" s="255" t="s">
        <v>983</v>
      </c>
      <c r="J93" s="255"/>
      <c r="K93" s="266"/>
    </row>
    <row r="94" spans="2:11" ht="15" customHeight="1">
      <c r="B94" s="275"/>
      <c r="C94" s="255" t="s">
        <v>42</v>
      </c>
      <c r="D94" s="255"/>
      <c r="E94" s="255"/>
      <c r="F94" s="274" t="s">
        <v>949</v>
      </c>
      <c r="G94" s="273"/>
      <c r="H94" s="255" t="s">
        <v>985</v>
      </c>
      <c r="I94" s="255" t="s">
        <v>983</v>
      </c>
      <c r="J94" s="255"/>
      <c r="K94" s="266"/>
    </row>
    <row r="95" spans="2:11" ht="15" customHeight="1">
      <c r="B95" s="275"/>
      <c r="C95" s="255" t="s">
        <v>52</v>
      </c>
      <c r="D95" s="255"/>
      <c r="E95" s="255"/>
      <c r="F95" s="274" t="s">
        <v>949</v>
      </c>
      <c r="G95" s="273"/>
      <c r="H95" s="255" t="s">
        <v>986</v>
      </c>
      <c r="I95" s="255" t="s">
        <v>983</v>
      </c>
      <c r="J95" s="255"/>
      <c r="K95" s="266"/>
    </row>
    <row r="96" spans="2:11" ht="15" customHeight="1">
      <c r="B96" s="278"/>
      <c r="C96" s="279"/>
      <c r="D96" s="279"/>
      <c r="E96" s="279"/>
      <c r="F96" s="279"/>
      <c r="G96" s="279"/>
      <c r="H96" s="279"/>
      <c r="I96" s="279"/>
      <c r="J96" s="279"/>
      <c r="K96" s="280"/>
    </row>
    <row r="97" spans="2:11" ht="18.75" customHeight="1">
      <c r="B97" s="281"/>
      <c r="C97" s="282"/>
      <c r="D97" s="282"/>
      <c r="E97" s="282"/>
      <c r="F97" s="282"/>
      <c r="G97" s="282"/>
      <c r="H97" s="282"/>
      <c r="I97" s="282"/>
      <c r="J97" s="282"/>
      <c r="K97" s="281"/>
    </row>
    <row r="98" spans="2:11" ht="18.75" customHeight="1">
      <c r="B98" s="261"/>
      <c r="C98" s="261"/>
      <c r="D98" s="261"/>
      <c r="E98" s="261"/>
      <c r="F98" s="261"/>
      <c r="G98" s="261"/>
      <c r="H98" s="261"/>
      <c r="I98" s="261"/>
      <c r="J98" s="261"/>
      <c r="K98" s="261"/>
    </row>
    <row r="99" spans="2:11" ht="7.5" customHeight="1">
      <c r="B99" s="262"/>
      <c r="C99" s="263"/>
      <c r="D99" s="263"/>
      <c r="E99" s="263"/>
      <c r="F99" s="263"/>
      <c r="G99" s="263"/>
      <c r="H99" s="263"/>
      <c r="I99" s="263"/>
      <c r="J99" s="263"/>
      <c r="K99" s="264"/>
    </row>
    <row r="100" spans="2:11" ht="45" customHeight="1">
      <c r="B100" s="265"/>
      <c r="C100" s="370" t="s">
        <v>987</v>
      </c>
      <c r="D100" s="370"/>
      <c r="E100" s="370"/>
      <c r="F100" s="370"/>
      <c r="G100" s="370"/>
      <c r="H100" s="370"/>
      <c r="I100" s="370"/>
      <c r="J100" s="370"/>
      <c r="K100" s="266"/>
    </row>
    <row r="101" spans="2:11" ht="17.25" customHeight="1">
      <c r="B101" s="265"/>
      <c r="C101" s="267" t="s">
        <v>943</v>
      </c>
      <c r="D101" s="267"/>
      <c r="E101" s="267"/>
      <c r="F101" s="267" t="s">
        <v>944</v>
      </c>
      <c r="G101" s="268"/>
      <c r="H101" s="267" t="s">
        <v>116</v>
      </c>
      <c r="I101" s="267" t="s">
        <v>61</v>
      </c>
      <c r="J101" s="267" t="s">
        <v>945</v>
      </c>
      <c r="K101" s="266"/>
    </row>
    <row r="102" spans="2:11" ht="17.25" customHeight="1">
      <c r="B102" s="265"/>
      <c r="C102" s="269" t="s">
        <v>946</v>
      </c>
      <c r="D102" s="269"/>
      <c r="E102" s="269"/>
      <c r="F102" s="270" t="s">
        <v>947</v>
      </c>
      <c r="G102" s="271"/>
      <c r="H102" s="269"/>
      <c r="I102" s="269"/>
      <c r="J102" s="269" t="s">
        <v>948</v>
      </c>
      <c r="K102" s="266"/>
    </row>
    <row r="103" spans="2:11" ht="5.25" customHeight="1">
      <c r="B103" s="265"/>
      <c r="C103" s="267"/>
      <c r="D103" s="267"/>
      <c r="E103" s="267"/>
      <c r="F103" s="267"/>
      <c r="G103" s="283"/>
      <c r="H103" s="267"/>
      <c r="I103" s="267"/>
      <c r="J103" s="267"/>
      <c r="K103" s="266"/>
    </row>
    <row r="104" spans="2:11" ht="15" customHeight="1">
      <c r="B104" s="265"/>
      <c r="C104" s="255" t="s">
        <v>57</v>
      </c>
      <c r="D104" s="272"/>
      <c r="E104" s="272"/>
      <c r="F104" s="274" t="s">
        <v>949</v>
      </c>
      <c r="G104" s="283"/>
      <c r="H104" s="255" t="s">
        <v>988</v>
      </c>
      <c r="I104" s="255" t="s">
        <v>951</v>
      </c>
      <c r="J104" s="255">
        <v>20</v>
      </c>
      <c r="K104" s="266"/>
    </row>
    <row r="105" spans="2:11" ht="15" customHeight="1">
      <c r="B105" s="265"/>
      <c r="C105" s="255" t="s">
        <v>952</v>
      </c>
      <c r="D105" s="255"/>
      <c r="E105" s="255"/>
      <c r="F105" s="274" t="s">
        <v>949</v>
      </c>
      <c r="G105" s="255"/>
      <c r="H105" s="255" t="s">
        <v>988</v>
      </c>
      <c r="I105" s="255" t="s">
        <v>951</v>
      </c>
      <c r="J105" s="255">
        <v>120</v>
      </c>
      <c r="K105" s="266"/>
    </row>
    <row r="106" spans="2:11" ht="15" customHeight="1">
      <c r="B106" s="275"/>
      <c r="C106" s="255" t="s">
        <v>954</v>
      </c>
      <c r="D106" s="255"/>
      <c r="E106" s="255"/>
      <c r="F106" s="274" t="s">
        <v>955</v>
      </c>
      <c r="G106" s="255"/>
      <c r="H106" s="255" t="s">
        <v>988</v>
      </c>
      <c r="I106" s="255" t="s">
        <v>951</v>
      </c>
      <c r="J106" s="255">
        <v>50</v>
      </c>
      <c r="K106" s="266"/>
    </row>
    <row r="107" spans="2:11" ht="15" customHeight="1">
      <c r="B107" s="275"/>
      <c r="C107" s="255" t="s">
        <v>957</v>
      </c>
      <c r="D107" s="255"/>
      <c r="E107" s="255"/>
      <c r="F107" s="274" t="s">
        <v>949</v>
      </c>
      <c r="G107" s="255"/>
      <c r="H107" s="255" t="s">
        <v>988</v>
      </c>
      <c r="I107" s="255" t="s">
        <v>959</v>
      </c>
      <c r="J107" s="255"/>
      <c r="K107" s="266"/>
    </row>
    <row r="108" spans="2:11" ht="15" customHeight="1">
      <c r="B108" s="275"/>
      <c r="C108" s="255" t="s">
        <v>968</v>
      </c>
      <c r="D108" s="255"/>
      <c r="E108" s="255"/>
      <c r="F108" s="274" t="s">
        <v>955</v>
      </c>
      <c r="G108" s="255"/>
      <c r="H108" s="255" t="s">
        <v>988</v>
      </c>
      <c r="I108" s="255" t="s">
        <v>951</v>
      </c>
      <c r="J108" s="255">
        <v>50</v>
      </c>
      <c r="K108" s="266"/>
    </row>
    <row r="109" spans="2:11" ht="15" customHeight="1">
      <c r="B109" s="275"/>
      <c r="C109" s="255" t="s">
        <v>976</v>
      </c>
      <c r="D109" s="255"/>
      <c r="E109" s="255"/>
      <c r="F109" s="274" t="s">
        <v>955</v>
      </c>
      <c r="G109" s="255"/>
      <c r="H109" s="255" t="s">
        <v>988</v>
      </c>
      <c r="I109" s="255" t="s">
        <v>951</v>
      </c>
      <c r="J109" s="255">
        <v>50</v>
      </c>
      <c r="K109" s="266"/>
    </row>
    <row r="110" spans="2:11" ht="15" customHeight="1">
      <c r="B110" s="275"/>
      <c r="C110" s="255" t="s">
        <v>974</v>
      </c>
      <c r="D110" s="255"/>
      <c r="E110" s="255"/>
      <c r="F110" s="274" t="s">
        <v>955</v>
      </c>
      <c r="G110" s="255"/>
      <c r="H110" s="255" t="s">
        <v>988</v>
      </c>
      <c r="I110" s="255" t="s">
        <v>951</v>
      </c>
      <c r="J110" s="255">
        <v>50</v>
      </c>
      <c r="K110" s="266"/>
    </row>
    <row r="111" spans="2:11" ht="15" customHeight="1">
      <c r="B111" s="275"/>
      <c r="C111" s="255" t="s">
        <v>57</v>
      </c>
      <c r="D111" s="255"/>
      <c r="E111" s="255"/>
      <c r="F111" s="274" t="s">
        <v>949</v>
      </c>
      <c r="G111" s="255"/>
      <c r="H111" s="255" t="s">
        <v>989</v>
      </c>
      <c r="I111" s="255" t="s">
        <v>951</v>
      </c>
      <c r="J111" s="255">
        <v>20</v>
      </c>
      <c r="K111" s="266"/>
    </row>
    <row r="112" spans="2:11" ht="15" customHeight="1">
      <c r="B112" s="275"/>
      <c r="C112" s="255" t="s">
        <v>990</v>
      </c>
      <c r="D112" s="255"/>
      <c r="E112" s="255"/>
      <c r="F112" s="274" t="s">
        <v>949</v>
      </c>
      <c r="G112" s="255"/>
      <c r="H112" s="255" t="s">
        <v>991</v>
      </c>
      <c r="I112" s="255" t="s">
        <v>951</v>
      </c>
      <c r="J112" s="255">
        <v>120</v>
      </c>
      <c r="K112" s="266"/>
    </row>
    <row r="113" spans="2:11" ht="15" customHeight="1">
      <c r="B113" s="275"/>
      <c r="C113" s="255" t="s">
        <v>42</v>
      </c>
      <c r="D113" s="255"/>
      <c r="E113" s="255"/>
      <c r="F113" s="274" t="s">
        <v>949</v>
      </c>
      <c r="G113" s="255"/>
      <c r="H113" s="255" t="s">
        <v>992</v>
      </c>
      <c r="I113" s="255" t="s">
        <v>983</v>
      </c>
      <c r="J113" s="255"/>
      <c r="K113" s="266"/>
    </row>
    <row r="114" spans="2:11" ht="15" customHeight="1">
      <c r="B114" s="275"/>
      <c r="C114" s="255" t="s">
        <v>52</v>
      </c>
      <c r="D114" s="255"/>
      <c r="E114" s="255"/>
      <c r="F114" s="274" t="s">
        <v>949</v>
      </c>
      <c r="G114" s="255"/>
      <c r="H114" s="255" t="s">
        <v>993</v>
      </c>
      <c r="I114" s="255" t="s">
        <v>983</v>
      </c>
      <c r="J114" s="255"/>
      <c r="K114" s="266"/>
    </row>
    <row r="115" spans="2:11" ht="15" customHeight="1">
      <c r="B115" s="275"/>
      <c r="C115" s="255" t="s">
        <v>61</v>
      </c>
      <c r="D115" s="255"/>
      <c r="E115" s="255"/>
      <c r="F115" s="274" t="s">
        <v>949</v>
      </c>
      <c r="G115" s="255"/>
      <c r="H115" s="255" t="s">
        <v>994</v>
      </c>
      <c r="I115" s="255" t="s">
        <v>995</v>
      </c>
      <c r="J115" s="255"/>
      <c r="K115" s="266"/>
    </row>
    <row r="116" spans="2:11" ht="15" customHeight="1">
      <c r="B116" s="278"/>
      <c r="C116" s="284"/>
      <c r="D116" s="284"/>
      <c r="E116" s="284"/>
      <c r="F116" s="284"/>
      <c r="G116" s="284"/>
      <c r="H116" s="284"/>
      <c r="I116" s="284"/>
      <c r="J116" s="284"/>
      <c r="K116" s="280"/>
    </row>
    <row r="117" spans="2:11" ht="18.75" customHeight="1">
      <c r="B117" s="285"/>
      <c r="C117" s="251"/>
      <c r="D117" s="251"/>
      <c r="E117" s="251"/>
      <c r="F117" s="286"/>
      <c r="G117" s="251"/>
      <c r="H117" s="251"/>
      <c r="I117" s="251"/>
      <c r="J117" s="251"/>
      <c r="K117" s="285"/>
    </row>
    <row r="118" spans="2:11" ht="18.75" customHeight="1">
      <c r="B118" s="261"/>
      <c r="C118" s="261"/>
      <c r="D118" s="261"/>
      <c r="E118" s="261"/>
      <c r="F118" s="261"/>
      <c r="G118" s="261"/>
      <c r="H118" s="261"/>
      <c r="I118" s="261"/>
      <c r="J118" s="261"/>
      <c r="K118" s="261"/>
    </row>
    <row r="119" spans="2:11" ht="7.5" customHeight="1">
      <c r="B119" s="287"/>
      <c r="C119" s="288"/>
      <c r="D119" s="288"/>
      <c r="E119" s="288"/>
      <c r="F119" s="288"/>
      <c r="G119" s="288"/>
      <c r="H119" s="288"/>
      <c r="I119" s="288"/>
      <c r="J119" s="288"/>
      <c r="K119" s="289"/>
    </row>
    <row r="120" spans="2:11" ht="45" customHeight="1">
      <c r="B120" s="290"/>
      <c r="C120" s="369" t="s">
        <v>996</v>
      </c>
      <c r="D120" s="369"/>
      <c r="E120" s="369"/>
      <c r="F120" s="369"/>
      <c r="G120" s="369"/>
      <c r="H120" s="369"/>
      <c r="I120" s="369"/>
      <c r="J120" s="369"/>
      <c r="K120" s="291"/>
    </row>
    <row r="121" spans="2:11" ht="17.25" customHeight="1">
      <c r="B121" s="292"/>
      <c r="C121" s="267" t="s">
        <v>943</v>
      </c>
      <c r="D121" s="267"/>
      <c r="E121" s="267"/>
      <c r="F121" s="267" t="s">
        <v>944</v>
      </c>
      <c r="G121" s="268"/>
      <c r="H121" s="267" t="s">
        <v>116</v>
      </c>
      <c r="I121" s="267" t="s">
        <v>61</v>
      </c>
      <c r="J121" s="267" t="s">
        <v>945</v>
      </c>
      <c r="K121" s="293"/>
    </row>
    <row r="122" spans="2:11" ht="17.25" customHeight="1">
      <c r="B122" s="292"/>
      <c r="C122" s="269" t="s">
        <v>946</v>
      </c>
      <c r="D122" s="269"/>
      <c r="E122" s="269"/>
      <c r="F122" s="270" t="s">
        <v>947</v>
      </c>
      <c r="G122" s="271"/>
      <c r="H122" s="269"/>
      <c r="I122" s="269"/>
      <c r="J122" s="269" t="s">
        <v>948</v>
      </c>
      <c r="K122" s="293"/>
    </row>
    <row r="123" spans="2:11" ht="5.25" customHeight="1">
      <c r="B123" s="294"/>
      <c r="C123" s="272"/>
      <c r="D123" s="272"/>
      <c r="E123" s="272"/>
      <c r="F123" s="272"/>
      <c r="G123" s="255"/>
      <c r="H123" s="272"/>
      <c r="I123" s="272"/>
      <c r="J123" s="272"/>
      <c r="K123" s="295"/>
    </row>
    <row r="124" spans="2:11" ht="15" customHeight="1">
      <c r="B124" s="294"/>
      <c r="C124" s="255" t="s">
        <v>952</v>
      </c>
      <c r="D124" s="272"/>
      <c r="E124" s="272"/>
      <c r="F124" s="274" t="s">
        <v>949</v>
      </c>
      <c r="G124" s="255"/>
      <c r="H124" s="255" t="s">
        <v>988</v>
      </c>
      <c r="I124" s="255" t="s">
        <v>951</v>
      </c>
      <c r="J124" s="255">
        <v>120</v>
      </c>
      <c r="K124" s="296"/>
    </row>
    <row r="125" spans="2:11" ht="15" customHeight="1">
      <c r="B125" s="294"/>
      <c r="C125" s="255" t="s">
        <v>997</v>
      </c>
      <c r="D125" s="255"/>
      <c r="E125" s="255"/>
      <c r="F125" s="274" t="s">
        <v>949</v>
      </c>
      <c r="G125" s="255"/>
      <c r="H125" s="255" t="s">
        <v>998</v>
      </c>
      <c r="I125" s="255" t="s">
        <v>951</v>
      </c>
      <c r="J125" s="255" t="s">
        <v>999</v>
      </c>
      <c r="K125" s="296"/>
    </row>
    <row r="126" spans="2:11" ht="15" customHeight="1">
      <c r="B126" s="294"/>
      <c r="C126" s="255" t="s">
        <v>898</v>
      </c>
      <c r="D126" s="255"/>
      <c r="E126" s="255"/>
      <c r="F126" s="274" t="s">
        <v>949</v>
      </c>
      <c r="G126" s="255"/>
      <c r="H126" s="255" t="s">
        <v>1000</v>
      </c>
      <c r="I126" s="255" t="s">
        <v>951</v>
      </c>
      <c r="J126" s="255" t="s">
        <v>999</v>
      </c>
      <c r="K126" s="296"/>
    </row>
    <row r="127" spans="2:11" ht="15" customHeight="1">
      <c r="B127" s="294"/>
      <c r="C127" s="255" t="s">
        <v>960</v>
      </c>
      <c r="D127" s="255"/>
      <c r="E127" s="255"/>
      <c r="F127" s="274" t="s">
        <v>955</v>
      </c>
      <c r="G127" s="255"/>
      <c r="H127" s="255" t="s">
        <v>961</v>
      </c>
      <c r="I127" s="255" t="s">
        <v>951</v>
      </c>
      <c r="J127" s="255">
        <v>15</v>
      </c>
      <c r="K127" s="296"/>
    </row>
    <row r="128" spans="2:11" ht="15" customHeight="1">
      <c r="B128" s="294"/>
      <c r="C128" s="276" t="s">
        <v>962</v>
      </c>
      <c r="D128" s="276"/>
      <c r="E128" s="276"/>
      <c r="F128" s="277" t="s">
        <v>955</v>
      </c>
      <c r="G128" s="276"/>
      <c r="H128" s="276" t="s">
        <v>963</v>
      </c>
      <c r="I128" s="276" t="s">
        <v>951</v>
      </c>
      <c r="J128" s="276">
        <v>15</v>
      </c>
      <c r="K128" s="296"/>
    </row>
    <row r="129" spans="2:11" ht="15" customHeight="1">
      <c r="B129" s="294"/>
      <c r="C129" s="276" t="s">
        <v>964</v>
      </c>
      <c r="D129" s="276"/>
      <c r="E129" s="276"/>
      <c r="F129" s="277" t="s">
        <v>955</v>
      </c>
      <c r="G129" s="276"/>
      <c r="H129" s="276" t="s">
        <v>965</v>
      </c>
      <c r="I129" s="276" t="s">
        <v>951</v>
      </c>
      <c r="J129" s="276">
        <v>20</v>
      </c>
      <c r="K129" s="296"/>
    </row>
    <row r="130" spans="2:11" ht="15" customHeight="1">
      <c r="B130" s="294"/>
      <c r="C130" s="276" t="s">
        <v>966</v>
      </c>
      <c r="D130" s="276"/>
      <c r="E130" s="276"/>
      <c r="F130" s="277" t="s">
        <v>955</v>
      </c>
      <c r="G130" s="276"/>
      <c r="H130" s="276" t="s">
        <v>967</v>
      </c>
      <c r="I130" s="276" t="s">
        <v>951</v>
      </c>
      <c r="J130" s="276">
        <v>20</v>
      </c>
      <c r="K130" s="296"/>
    </row>
    <row r="131" spans="2:11" ht="15" customHeight="1">
      <c r="B131" s="294"/>
      <c r="C131" s="255" t="s">
        <v>954</v>
      </c>
      <c r="D131" s="255"/>
      <c r="E131" s="255"/>
      <c r="F131" s="274" t="s">
        <v>955</v>
      </c>
      <c r="G131" s="255"/>
      <c r="H131" s="255" t="s">
        <v>988</v>
      </c>
      <c r="I131" s="255" t="s">
        <v>951</v>
      </c>
      <c r="J131" s="255">
        <v>50</v>
      </c>
      <c r="K131" s="296"/>
    </row>
    <row r="132" spans="2:11" ht="15" customHeight="1">
      <c r="B132" s="294"/>
      <c r="C132" s="255" t="s">
        <v>968</v>
      </c>
      <c r="D132" s="255"/>
      <c r="E132" s="255"/>
      <c r="F132" s="274" t="s">
        <v>955</v>
      </c>
      <c r="G132" s="255"/>
      <c r="H132" s="255" t="s">
        <v>988</v>
      </c>
      <c r="I132" s="255" t="s">
        <v>951</v>
      </c>
      <c r="J132" s="255">
        <v>50</v>
      </c>
      <c r="K132" s="296"/>
    </row>
    <row r="133" spans="2:11" ht="15" customHeight="1">
      <c r="B133" s="294"/>
      <c r="C133" s="255" t="s">
        <v>974</v>
      </c>
      <c r="D133" s="255"/>
      <c r="E133" s="255"/>
      <c r="F133" s="274" t="s">
        <v>955</v>
      </c>
      <c r="G133" s="255"/>
      <c r="H133" s="255" t="s">
        <v>988</v>
      </c>
      <c r="I133" s="255" t="s">
        <v>951</v>
      </c>
      <c r="J133" s="255">
        <v>50</v>
      </c>
      <c r="K133" s="296"/>
    </row>
    <row r="134" spans="2:11" ht="15" customHeight="1">
      <c r="B134" s="294"/>
      <c r="C134" s="255" t="s">
        <v>976</v>
      </c>
      <c r="D134" s="255"/>
      <c r="E134" s="255"/>
      <c r="F134" s="274" t="s">
        <v>955</v>
      </c>
      <c r="G134" s="255"/>
      <c r="H134" s="255" t="s">
        <v>988</v>
      </c>
      <c r="I134" s="255" t="s">
        <v>951</v>
      </c>
      <c r="J134" s="255">
        <v>50</v>
      </c>
      <c r="K134" s="296"/>
    </row>
    <row r="135" spans="2:11" ht="15" customHeight="1">
      <c r="B135" s="294"/>
      <c r="C135" s="255" t="s">
        <v>121</v>
      </c>
      <c r="D135" s="255"/>
      <c r="E135" s="255"/>
      <c r="F135" s="274" t="s">
        <v>955</v>
      </c>
      <c r="G135" s="255"/>
      <c r="H135" s="255" t="s">
        <v>1001</v>
      </c>
      <c r="I135" s="255" t="s">
        <v>951</v>
      </c>
      <c r="J135" s="255">
        <v>255</v>
      </c>
      <c r="K135" s="296"/>
    </row>
    <row r="136" spans="2:11" ht="15" customHeight="1">
      <c r="B136" s="294"/>
      <c r="C136" s="255" t="s">
        <v>978</v>
      </c>
      <c r="D136" s="255"/>
      <c r="E136" s="255"/>
      <c r="F136" s="274" t="s">
        <v>949</v>
      </c>
      <c r="G136" s="255"/>
      <c r="H136" s="255" t="s">
        <v>1002</v>
      </c>
      <c r="I136" s="255" t="s">
        <v>980</v>
      </c>
      <c r="J136" s="255"/>
      <c r="K136" s="296"/>
    </row>
    <row r="137" spans="2:11" ht="15" customHeight="1">
      <c r="B137" s="294"/>
      <c r="C137" s="255" t="s">
        <v>981</v>
      </c>
      <c r="D137" s="255"/>
      <c r="E137" s="255"/>
      <c r="F137" s="274" t="s">
        <v>949</v>
      </c>
      <c r="G137" s="255"/>
      <c r="H137" s="255" t="s">
        <v>1003</v>
      </c>
      <c r="I137" s="255" t="s">
        <v>983</v>
      </c>
      <c r="J137" s="255"/>
      <c r="K137" s="296"/>
    </row>
    <row r="138" spans="2:11" ht="15" customHeight="1">
      <c r="B138" s="294"/>
      <c r="C138" s="255" t="s">
        <v>984</v>
      </c>
      <c r="D138" s="255"/>
      <c r="E138" s="255"/>
      <c r="F138" s="274" t="s">
        <v>949</v>
      </c>
      <c r="G138" s="255"/>
      <c r="H138" s="255" t="s">
        <v>984</v>
      </c>
      <c r="I138" s="255" t="s">
        <v>983</v>
      </c>
      <c r="J138" s="255"/>
      <c r="K138" s="296"/>
    </row>
    <row r="139" spans="2:11" ht="15" customHeight="1">
      <c r="B139" s="294"/>
      <c r="C139" s="255" t="s">
        <v>42</v>
      </c>
      <c r="D139" s="255"/>
      <c r="E139" s="255"/>
      <c r="F139" s="274" t="s">
        <v>949</v>
      </c>
      <c r="G139" s="255"/>
      <c r="H139" s="255" t="s">
        <v>1004</v>
      </c>
      <c r="I139" s="255" t="s">
        <v>983</v>
      </c>
      <c r="J139" s="255"/>
      <c r="K139" s="296"/>
    </row>
    <row r="140" spans="2:11" ht="15" customHeight="1">
      <c r="B140" s="294"/>
      <c r="C140" s="255" t="s">
        <v>1005</v>
      </c>
      <c r="D140" s="255"/>
      <c r="E140" s="255"/>
      <c r="F140" s="274" t="s">
        <v>949</v>
      </c>
      <c r="G140" s="255"/>
      <c r="H140" s="255" t="s">
        <v>1006</v>
      </c>
      <c r="I140" s="255" t="s">
        <v>983</v>
      </c>
      <c r="J140" s="255"/>
      <c r="K140" s="296"/>
    </row>
    <row r="141" spans="2:11" ht="15" customHeight="1">
      <c r="B141" s="297"/>
      <c r="C141" s="298"/>
      <c r="D141" s="298"/>
      <c r="E141" s="298"/>
      <c r="F141" s="298"/>
      <c r="G141" s="298"/>
      <c r="H141" s="298"/>
      <c r="I141" s="298"/>
      <c r="J141" s="298"/>
      <c r="K141" s="299"/>
    </row>
    <row r="142" spans="2:11" ht="18.75" customHeight="1">
      <c r="B142" s="251"/>
      <c r="C142" s="251"/>
      <c r="D142" s="251"/>
      <c r="E142" s="251"/>
      <c r="F142" s="286"/>
      <c r="G142" s="251"/>
      <c r="H142" s="251"/>
      <c r="I142" s="251"/>
      <c r="J142" s="251"/>
      <c r="K142" s="251"/>
    </row>
    <row r="143" spans="2:11" ht="18.75" customHeight="1">
      <c r="B143" s="261"/>
      <c r="C143" s="261"/>
      <c r="D143" s="261"/>
      <c r="E143" s="261"/>
      <c r="F143" s="261"/>
      <c r="G143" s="261"/>
      <c r="H143" s="261"/>
      <c r="I143" s="261"/>
      <c r="J143" s="261"/>
      <c r="K143" s="261"/>
    </row>
    <row r="144" spans="2:11" ht="7.5" customHeight="1">
      <c r="B144" s="262"/>
      <c r="C144" s="263"/>
      <c r="D144" s="263"/>
      <c r="E144" s="263"/>
      <c r="F144" s="263"/>
      <c r="G144" s="263"/>
      <c r="H144" s="263"/>
      <c r="I144" s="263"/>
      <c r="J144" s="263"/>
      <c r="K144" s="264"/>
    </row>
    <row r="145" spans="2:11" ht="45" customHeight="1">
      <c r="B145" s="265"/>
      <c r="C145" s="370" t="s">
        <v>1007</v>
      </c>
      <c r="D145" s="370"/>
      <c r="E145" s="370"/>
      <c r="F145" s="370"/>
      <c r="G145" s="370"/>
      <c r="H145" s="370"/>
      <c r="I145" s="370"/>
      <c r="J145" s="370"/>
      <c r="K145" s="266"/>
    </row>
    <row r="146" spans="2:11" ht="17.25" customHeight="1">
      <c r="B146" s="265"/>
      <c r="C146" s="267" t="s">
        <v>943</v>
      </c>
      <c r="D146" s="267"/>
      <c r="E146" s="267"/>
      <c r="F146" s="267" t="s">
        <v>944</v>
      </c>
      <c r="G146" s="268"/>
      <c r="H146" s="267" t="s">
        <v>116</v>
      </c>
      <c r="I146" s="267" t="s">
        <v>61</v>
      </c>
      <c r="J146" s="267" t="s">
        <v>945</v>
      </c>
      <c r="K146" s="266"/>
    </row>
    <row r="147" spans="2:11" ht="17.25" customHeight="1">
      <c r="B147" s="265"/>
      <c r="C147" s="269" t="s">
        <v>946</v>
      </c>
      <c r="D147" s="269"/>
      <c r="E147" s="269"/>
      <c r="F147" s="270" t="s">
        <v>947</v>
      </c>
      <c r="G147" s="271"/>
      <c r="H147" s="269"/>
      <c r="I147" s="269"/>
      <c r="J147" s="269" t="s">
        <v>948</v>
      </c>
      <c r="K147" s="266"/>
    </row>
    <row r="148" spans="2:11" ht="5.25" customHeight="1">
      <c r="B148" s="275"/>
      <c r="C148" s="272"/>
      <c r="D148" s="272"/>
      <c r="E148" s="272"/>
      <c r="F148" s="272"/>
      <c r="G148" s="273"/>
      <c r="H148" s="272"/>
      <c r="I148" s="272"/>
      <c r="J148" s="272"/>
      <c r="K148" s="296"/>
    </row>
    <row r="149" spans="2:11" ht="15" customHeight="1">
      <c r="B149" s="275"/>
      <c r="C149" s="300" t="s">
        <v>952</v>
      </c>
      <c r="D149" s="255"/>
      <c r="E149" s="255"/>
      <c r="F149" s="301" t="s">
        <v>949</v>
      </c>
      <c r="G149" s="255"/>
      <c r="H149" s="300" t="s">
        <v>988</v>
      </c>
      <c r="I149" s="300" t="s">
        <v>951</v>
      </c>
      <c r="J149" s="300">
        <v>120</v>
      </c>
      <c r="K149" s="296"/>
    </row>
    <row r="150" spans="2:11" ht="15" customHeight="1">
      <c r="B150" s="275"/>
      <c r="C150" s="300" t="s">
        <v>997</v>
      </c>
      <c r="D150" s="255"/>
      <c r="E150" s="255"/>
      <c r="F150" s="301" t="s">
        <v>949</v>
      </c>
      <c r="G150" s="255"/>
      <c r="H150" s="300" t="s">
        <v>1008</v>
      </c>
      <c r="I150" s="300" t="s">
        <v>951</v>
      </c>
      <c r="J150" s="300" t="s">
        <v>999</v>
      </c>
      <c r="K150" s="296"/>
    </row>
    <row r="151" spans="2:11" ht="15" customHeight="1">
      <c r="B151" s="275"/>
      <c r="C151" s="300" t="s">
        <v>898</v>
      </c>
      <c r="D151" s="255"/>
      <c r="E151" s="255"/>
      <c r="F151" s="301" t="s">
        <v>949</v>
      </c>
      <c r="G151" s="255"/>
      <c r="H151" s="300" t="s">
        <v>1009</v>
      </c>
      <c r="I151" s="300" t="s">
        <v>951</v>
      </c>
      <c r="J151" s="300" t="s">
        <v>999</v>
      </c>
      <c r="K151" s="296"/>
    </row>
    <row r="152" spans="2:11" ht="15" customHeight="1">
      <c r="B152" s="275"/>
      <c r="C152" s="300" t="s">
        <v>954</v>
      </c>
      <c r="D152" s="255"/>
      <c r="E152" s="255"/>
      <c r="F152" s="301" t="s">
        <v>955</v>
      </c>
      <c r="G152" s="255"/>
      <c r="H152" s="300" t="s">
        <v>988</v>
      </c>
      <c r="I152" s="300" t="s">
        <v>951</v>
      </c>
      <c r="J152" s="300">
        <v>50</v>
      </c>
      <c r="K152" s="296"/>
    </row>
    <row r="153" spans="2:11" ht="15" customHeight="1">
      <c r="B153" s="275"/>
      <c r="C153" s="300" t="s">
        <v>957</v>
      </c>
      <c r="D153" s="255"/>
      <c r="E153" s="255"/>
      <c r="F153" s="301" t="s">
        <v>949</v>
      </c>
      <c r="G153" s="255"/>
      <c r="H153" s="300" t="s">
        <v>988</v>
      </c>
      <c r="I153" s="300" t="s">
        <v>959</v>
      </c>
      <c r="J153" s="300"/>
      <c r="K153" s="296"/>
    </row>
    <row r="154" spans="2:11" ht="15" customHeight="1">
      <c r="B154" s="275"/>
      <c r="C154" s="300" t="s">
        <v>968</v>
      </c>
      <c r="D154" s="255"/>
      <c r="E154" s="255"/>
      <c r="F154" s="301" t="s">
        <v>955</v>
      </c>
      <c r="G154" s="255"/>
      <c r="H154" s="300" t="s">
        <v>988</v>
      </c>
      <c r="I154" s="300" t="s">
        <v>951</v>
      </c>
      <c r="J154" s="300">
        <v>50</v>
      </c>
      <c r="K154" s="296"/>
    </row>
    <row r="155" spans="2:11" ht="15" customHeight="1">
      <c r="B155" s="275"/>
      <c r="C155" s="300" t="s">
        <v>976</v>
      </c>
      <c r="D155" s="255"/>
      <c r="E155" s="255"/>
      <c r="F155" s="301" t="s">
        <v>955</v>
      </c>
      <c r="G155" s="255"/>
      <c r="H155" s="300" t="s">
        <v>988</v>
      </c>
      <c r="I155" s="300" t="s">
        <v>951</v>
      </c>
      <c r="J155" s="300">
        <v>50</v>
      </c>
      <c r="K155" s="296"/>
    </row>
    <row r="156" spans="2:11" ht="15" customHeight="1">
      <c r="B156" s="275"/>
      <c r="C156" s="300" t="s">
        <v>974</v>
      </c>
      <c r="D156" s="255"/>
      <c r="E156" s="255"/>
      <c r="F156" s="301" t="s">
        <v>955</v>
      </c>
      <c r="G156" s="255"/>
      <c r="H156" s="300" t="s">
        <v>988</v>
      </c>
      <c r="I156" s="300" t="s">
        <v>951</v>
      </c>
      <c r="J156" s="300">
        <v>50</v>
      </c>
      <c r="K156" s="296"/>
    </row>
    <row r="157" spans="2:11" ht="15" customHeight="1">
      <c r="B157" s="275"/>
      <c r="C157" s="300" t="s">
        <v>103</v>
      </c>
      <c r="D157" s="255"/>
      <c r="E157" s="255"/>
      <c r="F157" s="301" t="s">
        <v>949</v>
      </c>
      <c r="G157" s="255"/>
      <c r="H157" s="300" t="s">
        <v>1010</v>
      </c>
      <c r="I157" s="300" t="s">
        <v>951</v>
      </c>
      <c r="J157" s="300" t="s">
        <v>1011</v>
      </c>
      <c r="K157" s="296"/>
    </row>
    <row r="158" spans="2:11" ht="15" customHeight="1">
      <c r="B158" s="275"/>
      <c r="C158" s="300" t="s">
        <v>1012</v>
      </c>
      <c r="D158" s="255"/>
      <c r="E158" s="255"/>
      <c r="F158" s="301" t="s">
        <v>949</v>
      </c>
      <c r="G158" s="255"/>
      <c r="H158" s="300" t="s">
        <v>1013</v>
      </c>
      <c r="I158" s="300" t="s">
        <v>983</v>
      </c>
      <c r="J158" s="300"/>
      <c r="K158" s="296"/>
    </row>
    <row r="159" spans="2:11" ht="15" customHeight="1">
      <c r="B159" s="302"/>
      <c r="C159" s="284"/>
      <c r="D159" s="284"/>
      <c r="E159" s="284"/>
      <c r="F159" s="284"/>
      <c r="G159" s="284"/>
      <c r="H159" s="284"/>
      <c r="I159" s="284"/>
      <c r="J159" s="284"/>
      <c r="K159" s="303"/>
    </row>
    <row r="160" spans="2:11" ht="18.75" customHeight="1">
      <c r="B160" s="251"/>
      <c r="C160" s="255"/>
      <c r="D160" s="255"/>
      <c r="E160" s="255"/>
      <c r="F160" s="274"/>
      <c r="G160" s="255"/>
      <c r="H160" s="255"/>
      <c r="I160" s="255"/>
      <c r="J160" s="255"/>
      <c r="K160" s="251"/>
    </row>
    <row r="161" spans="2:11" ht="18.75" customHeight="1">
      <c r="B161" s="261"/>
      <c r="C161" s="261"/>
      <c r="D161" s="261"/>
      <c r="E161" s="261"/>
      <c r="F161" s="261"/>
      <c r="G161" s="261"/>
      <c r="H161" s="261"/>
      <c r="I161" s="261"/>
      <c r="J161" s="261"/>
      <c r="K161" s="261"/>
    </row>
    <row r="162" spans="2:11" ht="7.5" customHeight="1">
      <c r="B162" s="243"/>
      <c r="C162" s="244"/>
      <c r="D162" s="244"/>
      <c r="E162" s="244"/>
      <c r="F162" s="244"/>
      <c r="G162" s="244"/>
      <c r="H162" s="244"/>
      <c r="I162" s="244"/>
      <c r="J162" s="244"/>
      <c r="K162" s="245"/>
    </row>
    <row r="163" spans="2:11" ht="45" customHeight="1">
      <c r="B163" s="246"/>
      <c r="C163" s="369" t="s">
        <v>1014</v>
      </c>
      <c r="D163" s="369"/>
      <c r="E163" s="369"/>
      <c r="F163" s="369"/>
      <c r="G163" s="369"/>
      <c r="H163" s="369"/>
      <c r="I163" s="369"/>
      <c r="J163" s="369"/>
      <c r="K163" s="247"/>
    </row>
    <row r="164" spans="2:11" ht="17.25" customHeight="1">
      <c r="B164" s="246"/>
      <c r="C164" s="267" t="s">
        <v>943</v>
      </c>
      <c r="D164" s="267"/>
      <c r="E164" s="267"/>
      <c r="F164" s="267" t="s">
        <v>944</v>
      </c>
      <c r="G164" s="304"/>
      <c r="H164" s="305" t="s">
        <v>116</v>
      </c>
      <c r="I164" s="305" t="s">
        <v>61</v>
      </c>
      <c r="J164" s="267" t="s">
        <v>945</v>
      </c>
      <c r="K164" s="247"/>
    </row>
    <row r="165" spans="2:11" ht="17.25" customHeight="1">
      <c r="B165" s="248"/>
      <c r="C165" s="269" t="s">
        <v>946</v>
      </c>
      <c r="D165" s="269"/>
      <c r="E165" s="269"/>
      <c r="F165" s="270" t="s">
        <v>947</v>
      </c>
      <c r="G165" s="306"/>
      <c r="H165" s="307"/>
      <c r="I165" s="307"/>
      <c r="J165" s="269" t="s">
        <v>948</v>
      </c>
      <c r="K165" s="249"/>
    </row>
    <row r="166" spans="2:11" ht="5.25" customHeight="1">
      <c r="B166" s="275"/>
      <c r="C166" s="272"/>
      <c r="D166" s="272"/>
      <c r="E166" s="272"/>
      <c r="F166" s="272"/>
      <c r="G166" s="273"/>
      <c r="H166" s="272"/>
      <c r="I166" s="272"/>
      <c r="J166" s="272"/>
      <c r="K166" s="296"/>
    </row>
    <row r="167" spans="2:11" ht="15" customHeight="1">
      <c r="B167" s="275"/>
      <c r="C167" s="255" t="s">
        <v>952</v>
      </c>
      <c r="D167" s="255"/>
      <c r="E167" s="255"/>
      <c r="F167" s="274" t="s">
        <v>949</v>
      </c>
      <c r="G167" s="255"/>
      <c r="H167" s="255" t="s">
        <v>988</v>
      </c>
      <c r="I167" s="255" t="s">
        <v>951</v>
      </c>
      <c r="J167" s="255">
        <v>120</v>
      </c>
      <c r="K167" s="296"/>
    </row>
    <row r="168" spans="2:11" ht="15" customHeight="1">
      <c r="B168" s="275"/>
      <c r="C168" s="255" t="s">
        <v>997</v>
      </c>
      <c r="D168" s="255"/>
      <c r="E168" s="255"/>
      <c r="F168" s="274" t="s">
        <v>949</v>
      </c>
      <c r="G168" s="255"/>
      <c r="H168" s="255" t="s">
        <v>998</v>
      </c>
      <c r="I168" s="255" t="s">
        <v>951</v>
      </c>
      <c r="J168" s="255" t="s">
        <v>999</v>
      </c>
      <c r="K168" s="296"/>
    </row>
    <row r="169" spans="2:11" ht="15" customHeight="1">
      <c r="B169" s="275"/>
      <c r="C169" s="255" t="s">
        <v>898</v>
      </c>
      <c r="D169" s="255"/>
      <c r="E169" s="255"/>
      <c r="F169" s="274" t="s">
        <v>949</v>
      </c>
      <c r="G169" s="255"/>
      <c r="H169" s="255" t="s">
        <v>1015</v>
      </c>
      <c r="I169" s="255" t="s">
        <v>951</v>
      </c>
      <c r="J169" s="255" t="s">
        <v>999</v>
      </c>
      <c r="K169" s="296"/>
    </row>
    <row r="170" spans="2:11" ht="15" customHeight="1">
      <c r="B170" s="275"/>
      <c r="C170" s="255" t="s">
        <v>954</v>
      </c>
      <c r="D170" s="255"/>
      <c r="E170" s="255"/>
      <c r="F170" s="274" t="s">
        <v>955</v>
      </c>
      <c r="G170" s="255"/>
      <c r="H170" s="255" t="s">
        <v>1015</v>
      </c>
      <c r="I170" s="255" t="s">
        <v>951</v>
      </c>
      <c r="J170" s="255">
        <v>50</v>
      </c>
      <c r="K170" s="296"/>
    </row>
    <row r="171" spans="2:11" ht="15" customHeight="1">
      <c r="B171" s="275"/>
      <c r="C171" s="255" t="s">
        <v>957</v>
      </c>
      <c r="D171" s="255"/>
      <c r="E171" s="255"/>
      <c r="F171" s="274" t="s">
        <v>949</v>
      </c>
      <c r="G171" s="255"/>
      <c r="H171" s="255" t="s">
        <v>1015</v>
      </c>
      <c r="I171" s="255" t="s">
        <v>959</v>
      </c>
      <c r="J171" s="255"/>
      <c r="K171" s="296"/>
    </row>
    <row r="172" spans="2:11" ht="15" customHeight="1">
      <c r="B172" s="275"/>
      <c r="C172" s="255" t="s">
        <v>968</v>
      </c>
      <c r="D172" s="255"/>
      <c r="E172" s="255"/>
      <c r="F172" s="274" t="s">
        <v>955</v>
      </c>
      <c r="G172" s="255"/>
      <c r="H172" s="255" t="s">
        <v>1015</v>
      </c>
      <c r="I172" s="255" t="s">
        <v>951</v>
      </c>
      <c r="J172" s="255">
        <v>50</v>
      </c>
      <c r="K172" s="296"/>
    </row>
    <row r="173" spans="2:11" ht="15" customHeight="1">
      <c r="B173" s="275"/>
      <c r="C173" s="255" t="s">
        <v>976</v>
      </c>
      <c r="D173" s="255"/>
      <c r="E173" s="255"/>
      <c r="F173" s="274" t="s">
        <v>955</v>
      </c>
      <c r="G173" s="255"/>
      <c r="H173" s="255" t="s">
        <v>1015</v>
      </c>
      <c r="I173" s="255" t="s">
        <v>951</v>
      </c>
      <c r="J173" s="255">
        <v>50</v>
      </c>
      <c r="K173" s="296"/>
    </row>
    <row r="174" spans="2:11" ht="15" customHeight="1">
      <c r="B174" s="275"/>
      <c r="C174" s="255" t="s">
        <v>974</v>
      </c>
      <c r="D174" s="255"/>
      <c r="E174" s="255"/>
      <c r="F174" s="274" t="s">
        <v>955</v>
      </c>
      <c r="G174" s="255"/>
      <c r="H174" s="255" t="s">
        <v>1015</v>
      </c>
      <c r="I174" s="255" t="s">
        <v>951</v>
      </c>
      <c r="J174" s="255">
        <v>50</v>
      </c>
      <c r="K174" s="296"/>
    </row>
    <row r="175" spans="2:11" ht="15" customHeight="1">
      <c r="B175" s="275"/>
      <c r="C175" s="255" t="s">
        <v>115</v>
      </c>
      <c r="D175" s="255"/>
      <c r="E175" s="255"/>
      <c r="F175" s="274" t="s">
        <v>949</v>
      </c>
      <c r="G175" s="255"/>
      <c r="H175" s="255" t="s">
        <v>1016</v>
      </c>
      <c r="I175" s="255" t="s">
        <v>1017</v>
      </c>
      <c r="J175" s="255"/>
      <c r="K175" s="296"/>
    </row>
    <row r="176" spans="2:11" ht="15" customHeight="1">
      <c r="B176" s="275"/>
      <c r="C176" s="255" t="s">
        <v>61</v>
      </c>
      <c r="D176" s="255"/>
      <c r="E176" s="255"/>
      <c r="F176" s="274" t="s">
        <v>949</v>
      </c>
      <c r="G176" s="255"/>
      <c r="H176" s="255" t="s">
        <v>1018</v>
      </c>
      <c r="I176" s="255" t="s">
        <v>1019</v>
      </c>
      <c r="J176" s="255">
        <v>1</v>
      </c>
      <c r="K176" s="296"/>
    </row>
    <row r="177" spans="2:11" ht="15" customHeight="1">
      <c r="B177" s="275"/>
      <c r="C177" s="255" t="s">
        <v>57</v>
      </c>
      <c r="D177" s="255"/>
      <c r="E177" s="255"/>
      <c r="F177" s="274" t="s">
        <v>949</v>
      </c>
      <c r="G177" s="255"/>
      <c r="H177" s="255" t="s">
        <v>1020</v>
      </c>
      <c r="I177" s="255" t="s">
        <v>951</v>
      </c>
      <c r="J177" s="255">
        <v>20</v>
      </c>
      <c r="K177" s="296"/>
    </row>
    <row r="178" spans="2:11" ht="15" customHeight="1">
      <c r="B178" s="275"/>
      <c r="C178" s="255" t="s">
        <v>116</v>
      </c>
      <c r="D178" s="255"/>
      <c r="E178" s="255"/>
      <c r="F178" s="274" t="s">
        <v>949</v>
      </c>
      <c r="G178" s="255"/>
      <c r="H178" s="255" t="s">
        <v>1021</v>
      </c>
      <c r="I178" s="255" t="s">
        <v>951</v>
      </c>
      <c r="J178" s="255">
        <v>255</v>
      </c>
      <c r="K178" s="296"/>
    </row>
    <row r="179" spans="2:11" ht="15" customHeight="1">
      <c r="B179" s="275"/>
      <c r="C179" s="255" t="s">
        <v>117</v>
      </c>
      <c r="D179" s="255"/>
      <c r="E179" s="255"/>
      <c r="F179" s="274" t="s">
        <v>949</v>
      </c>
      <c r="G179" s="255"/>
      <c r="H179" s="255" t="s">
        <v>914</v>
      </c>
      <c r="I179" s="255" t="s">
        <v>951</v>
      </c>
      <c r="J179" s="255">
        <v>10</v>
      </c>
      <c r="K179" s="296"/>
    </row>
    <row r="180" spans="2:11" ht="15" customHeight="1">
      <c r="B180" s="275"/>
      <c r="C180" s="255" t="s">
        <v>118</v>
      </c>
      <c r="D180" s="255"/>
      <c r="E180" s="255"/>
      <c r="F180" s="274" t="s">
        <v>949</v>
      </c>
      <c r="G180" s="255"/>
      <c r="H180" s="255" t="s">
        <v>1022</v>
      </c>
      <c r="I180" s="255" t="s">
        <v>983</v>
      </c>
      <c r="J180" s="255"/>
      <c r="K180" s="296"/>
    </row>
    <row r="181" spans="2:11" ht="15" customHeight="1">
      <c r="B181" s="275"/>
      <c r="C181" s="255" t="s">
        <v>1023</v>
      </c>
      <c r="D181" s="255"/>
      <c r="E181" s="255"/>
      <c r="F181" s="274" t="s">
        <v>949</v>
      </c>
      <c r="G181" s="255"/>
      <c r="H181" s="255" t="s">
        <v>1024</v>
      </c>
      <c r="I181" s="255" t="s">
        <v>983</v>
      </c>
      <c r="J181" s="255"/>
      <c r="K181" s="296"/>
    </row>
    <row r="182" spans="2:11" ht="15" customHeight="1">
      <c r="B182" s="275"/>
      <c r="C182" s="255" t="s">
        <v>1012</v>
      </c>
      <c r="D182" s="255"/>
      <c r="E182" s="255"/>
      <c r="F182" s="274" t="s">
        <v>949</v>
      </c>
      <c r="G182" s="255"/>
      <c r="H182" s="255" t="s">
        <v>1025</v>
      </c>
      <c r="I182" s="255" t="s">
        <v>983</v>
      </c>
      <c r="J182" s="255"/>
      <c r="K182" s="296"/>
    </row>
    <row r="183" spans="2:11" ht="15" customHeight="1">
      <c r="B183" s="275"/>
      <c r="C183" s="255" t="s">
        <v>120</v>
      </c>
      <c r="D183" s="255"/>
      <c r="E183" s="255"/>
      <c r="F183" s="274" t="s">
        <v>955</v>
      </c>
      <c r="G183" s="255"/>
      <c r="H183" s="255" t="s">
        <v>1026</v>
      </c>
      <c r="I183" s="255" t="s">
        <v>951</v>
      </c>
      <c r="J183" s="255">
        <v>50</v>
      </c>
      <c r="K183" s="296"/>
    </row>
    <row r="184" spans="2:11" ht="15" customHeight="1">
      <c r="B184" s="275"/>
      <c r="C184" s="255" t="s">
        <v>1027</v>
      </c>
      <c r="D184" s="255"/>
      <c r="E184" s="255"/>
      <c r="F184" s="274" t="s">
        <v>955</v>
      </c>
      <c r="G184" s="255"/>
      <c r="H184" s="255" t="s">
        <v>1028</v>
      </c>
      <c r="I184" s="255" t="s">
        <v>1029</v>
      </c>
      <c r="J184" s="255"/>
      <c r="K184" s="296"/>
    </row>
    <row r="185" spans="2:11" ht="15" customHeight="1">
      <c r="B185" s="275"/>
      <c r="C185" s="255" t="s">
        <v>1030</v>
      </c>
      <c r="D185" s="255"/>
      <c r="E185" s="255"/>
      <c r="F185" s="274" t="s">
        <v>955</v>
      </c>
      <c r="G185" s="255"/>
      <c r="H185" s="255" t="s">
        <v>1031</v>
      </c>
      <c r="I185" s="255" t="s">
        <v>1029</v>
      </c>
      <c r="J185" s="255"/>
      <c r="K185" s="296"/>
    </row>
    <row r="186" spans="2:11" ht="15" customHeight="1">
      <c r="B186" s="275"/>
      <c r="C186" s="255" t="s">
        <v>1032</v>
      </c>
      <c r="D186" s="255"/>
      <c r="E186" s="255"/>
      <c r="F186" s="274" t="s">
        <v>955</v>
      </c>
      <c r="G186" s="255"/>
      <c r="H186" s="255" t="s">
        <v>1033</v>
      </c>
      <c r="I186" s="255" t="s">
        <v>1029</v>
      </c>
      <c r="J186" s="255"/>
      <c r="K186" s="296"/>
    </row>
    <row r="187" spans="2:11" ht="15" customHeight="1">
      <c r="B187" s="275"/>
      <c r="C187" s="308" t="s">
        <v>1034</v>
      </c>
      <c r="D187" s="255"/>
      <c r="E187" s="255"/>
      <c r="F187" s="274" t="s">
        <v>955</v>
      </c>
      <c r="G187" s="255"/>
      <c r="H187" s="255" t="s">
        <v>1035</v>
      </c>
      <c r="I187" s="255" t="s">
        <v>1036</v>
      </c>
      <c r="J187" s="309" t="s">
        <v>1037</v>
      </c>
      <c r="K187" s="296"/>
    </row>
    <row r="188" spans="2:11" ht="15" customHeight="1">
      <c r="B188" s="275"/>
      <c r="C188" s="260" t="s">
        <v>46</v>
      </c>
      <c r="D188" s="255"/>
      <c r="E188" s="255"/>
      <c r="F188" s="274" t="s">
        <v>949</v>
      </c>
      <c r="G188" s="255"/>
      <c r="H188" s="251" t="s">
        <v>1038</v>
      </c>
      <c r="I188" s="255" t="s">
        <v>1039</v>
      </c>
      <c r="J188" s="255"/>
      <c r="K188" s="296"/>
    </row>
    <row r="189" spans="2:11" ht="15" customHeight="1">
      <c r="B189" s="275"/>
      <c r="C189" s="260" t="s">
        <v>1040</v>
      </c>
      <c r="D189" s="255"/>
      <c r="E189" s="255"/>
      <c r="F189" s="274" t="s">
        <v>949</v>
      </c>
      <c r="G189" s="255"/>
      <c r="H189" s="255" t="s">
        <v>1041</v>
      </c>
      <c r="I189" s="255" t="s">
        <v>983</v>
      </c>
      <c r="J189" s="255"/>
      <c r="K189" s="296"/>
    </row>
    <row r="190" spans="2:11" ht="15" customHeight="1">
      <c r="B190" s="275"/>
      <c r="C190" s="260" t="s">
        <v>1042</v>
      </c>
      <c r="D190" s="255"/>
      <c r="E190" s="255"/>
      <c r="F190" s="274" t="s">
        <v>949</v>
      </c>
      <c r="G190" s="255"/>
      <c r="H190" s="255" t="s">
        <v>1043</v>
      </c>
      <c r="I190" s="255" t="s">
        <v>983</v>
      </c>
      <c r="J190" s="255"/>
      <c r="K190" s="296"/>
    </row>
    <row r="191" spans="2:11" ht="15" customHeight="1">
      <c r="B191" s="275"/>
      <c r="C191" s="260" t="s">
        <v>1044</v>
      </c>
      <c r="D191" s="255"/>
      <c r="E191" s="255"/>
      <c r="F191" s="274" t="s">
        <v>955</v>
      </c>
      <c r="G191" s="255"/>
      <c r="H191" s="255" t="s">
        <v>1045</v>
      </c>
      <c r="I191" s="255" t="s">
        <v>983</v>
      </c>
      <c r="J191" s="255"/>
      <c r="K191" s="296"/>
    </row>
    <row r="192" spans="2:11" ht="15" customHeight="1">
      <c r="B192" s="302"/>
      <c r="C192" s="310"/>
      <c r="D192" s="284"/>
      <c r="E192" s="284"/>
      <c r="F192" s="284"/>
      <c r="G192" s="284"/>
      <c r="H192" s="284"/>
      <c r="I192" s="284"/>
      <c r="J192" s="284"/>
      <c r="K192" s="303"/>
    </row>
    <row r="193" spans="2:11" ht="18.75" customHeight="1">
      <c r="B193" s="251"/>
      <c r="C193" s="255"/>
      <c r="D193" s="255"/>
      <c r="E193" s="255"/>
      <c r="F193" s="274"/>
      <c r="G193" s="255"/>
      <c r="H193" s="255"/>
      <c r="I193" s="255"/>
      <c r="J193" s="255"/>
      <c r="K193" s="251"/>
    </row>
    <row r="194" spans="2:11" ht="18.75" customHeight="1">
      <c r="B194" s="251"/>
      <c r="C194" s="255"/>
      <c r="D194" s="255"/>
      <c r="E194" s="255"/>
      <c r="F194" s="274"/>
      <c r="G194" s="255"/>
      <c r="H194" s="255"/>
      <c r="I194" s="255"/>
      <c r="J194" s="255"/>
      <c r="K194" s="251"/>
    </row>
    <row r="195" spans="2:11" ht="18.75" customHeight="1">
      <c r="B195" s="261"/>
      <c r="C195" s="261"/>
      <c r="D195" s="261"/>
      <c r="E195" s="261"/>
      <c r="F195" s="261"/>
      <c r="G195" s="261"/>
      <c r="H195" s="261"/>
      <c r="I195" s="261"/>
      <c r="J195" s="261"/>
      <c r="K195" s="261"/>
    </row>
    <row r="196" spans="2:11">
      <c r="B196" s="243"/>
      <c r="C196" s="244"/>
      <c r="D196" s="244"/>
      <c r="E196" s="244"/>
      <c r="F196" s="244"/>
      <c r="G196" s="244"/>
      <c r="H196" s="244"/>
      <c r="I196" s="244"/>
      <c r="J196" s="244"/>
      <c r="K196" s="245"/>
    </row>
    <row r="197" spans="2:11" ht="21">
      <c r="B197" s="246"/>
      <c r="C197" s="369" t="s">
        <v>1046</v>
      </c>
      <c r="D197" s="369"/>
      <c r="E197" s="369"/>
      <c r="F197" s="369"/>
      <c r="G197" s="369"/>
      <c r="H197" s="369"/>
      <c r="I197" s="369"/>
      <c r="J197" s="369"/>
      <c r="K197" s="247"/>
    </row>
    <row r="198" spans="2:11" ht="25.5" customHeight="1">
      <c r="B198" s="246"/>
      <c r="C198" s="311" t="s">
        <v>1047</v>
      </c>
      <c r="D198" s="311"/>
      <c r="E198" s="311"/>
      <c r="F198" s="311" t="s">
        <v>1048</v>
      </c>
      <c r="G198" s="312"/>
      <c r="H198" s="368" t="s">
        <v>1049</v>
      </c>
      <c r="I198" s="368"/>
      <c r="J198" s="368"/>
      <c r="K198" s="247"/>
    </row>
    <row r="199" spans="2:11" ht="5.25" customHeight="1">
      <c r="B199" s="275"/>
      <c r="C199" s="272"/>
      <c r="D199" s="272"/>
      <c r="E199" s="272"/>
      <c r="F199" s="272"/>
      <c r="G199" s="255"/>
      <c r="H199" s="272"/>
      <c r="I199" s="272"/>
      <c r="J199" s="272"/>
      <c r="K199" s="296"/>
    </row>
    <row r="200" spans="2:11" ht="15" customHeight="1">
      <c r="B200" s="275"/>
      <c r="C200" s="255" t="s">
        <v>1039</v>
      </c>
      <c r="D200" s="255"/>
      <c r="E200" s="255"/>
      <c r="F200" s="274" t="s">
        <v>47</v>
      </c>
      <c r="G200" s="255"/>
      <c r="H200" s="366" t="s">
        <v>1050</v>
      </c>
      <c r="I200" s="366"/>
      <c r="J200" s="366"/>
      <c r="K200" s="296"/>
    </row>
    <row r="201" spans="2:11" ht="15" customHeight="1">
      <c r="B201" s="275"/>
      <c r="C201" s="281"/>
      <c r="D201" s="255"/>
      <c r="E201" s="255"/>
      <c r="F201" s="274" t="s">
        <v>48</v>
      </c>
      <c r="G201" s="255"/>
      <c r="H201" s="366" t="s">
        <v>1051</v>
      </c>
      <c r="I201" s="366"/>
      <c r="J201" s="366"/>
      <c r="K201" s="296"/>
    </row>
    <row r="202" spans="2:11" ht="15" customHeight="1">
      <c r="B202" s="275"/>
      <c r="C202" s="281"/>
      <c r="D202" s="255"/>
      <c r="E202" s="255"/>
      <c r="F202" s="274" t="s">
        <v>51</v>
      </c>
      <c r="G202" s="255"/>
      <c r="H202" s="366" t="s">
        <v>1052</v>
      </c>
      <c r="I202" s="366"/>
      <c r="J202" s="366"/>
      <c r="K202" s="296"/>
    </row>
    <row r="203" spans="2:11" ht="15" customHeight="1">
      <c r="B203" s="275"/>
      <c r="C203" s="255"/>
      <c r="D203" s="255"/>
      <c r="E203" s="255"/>
      <c r="F203" s="274" t="s">
        <v>49</v>
      </c>
      <c r="G203" s="255"/>
      <c r="H203" s="366" t="s">
        <v>1053</v>
      </c>
      <c r="I203" s="366"/>
      <c r="J203" s="366"/>
      <c r="K203" s="296"/>
    </row>
    <row r="204" spans="2:11" ht="15" customHeight="1">
      <c r="B204" s="275"/>
      <c r="C204" s="255"/>
      <c r="D204" s="255"/>
      <c r="E204" s="255"/>
      <c r="F204" s="274" t="s">
        <v>50</v>
      </c>
      <c r="G204" s="255"/>
      <c r="H204" s="366" t="s">
        <v>1054</v>
      </c>
      <c r="I204" s="366"/>
      <c r="J204" s="366"/>
      <c r="K204" s="296"/>
    </row>
    <row r="205" spans="2:11" ht="15" customHeight="1">
      <c r="B205" s="275"/>
      <c r="C205" s="255"/>
      <c r="D205" s="255"/>
      <c r="E205" s="255"/>
      <c r="F205" s="274"/>
      <c r="G205" s="255"/>
      <c r="H205" s="255"/>
      <c r="I205" s="255"/>
      <c r="J205" s="255"/>
      <c r="K205" s="296"/>
    </row>
    <row r="206" spans="2:11" ht="15" customHeight="1">
      <c r="B206" s="275"/>
      <c r="C206" s="255" t="s">
        <v>995</v>
      </c>
      <c r="D206" s="255"/>
      <c r="E206" s="255"/>
      <c r="F206" s="274" t="s">
        <v>893</v>
      </c>
      <c r="G206" s="255"/>
      <c r="H206" s="366" t="s">
        <v>1055</v>
      </c>
      <c r="I206" s="366"/>
      <c r="J206" s="366"/>
      <c r="K206" s="296"/>
    </row>
    <row r="207" spans="2:11" ht="15" customHeight="1">
      <c r="B207" s="275"/>
      <c r="C207" s="281"/>
      <c r="D207" s="255"/>
      <c r="E207" s="255"/>
      <c r="F207" s="274" t="s">
        <v>896</v>
      </c>
      <c r="G207" s="255"/>
      <c r="H207" s="366" t="s">
        <v>897</v>
      </c>
      <c r="I207" s="366"/>
      <c r="J207" s="366"/>
      <c r="K207" s="296"/>
    </row>
    <row r="208" spans="2:11" ht="15" customHeight="1">
      <c r="B208" s="275"/>
      <c r="C208" s="255"/>
      <c r="D208" s="255"/>
      <c r="E208" s="255"/>
      <c r="F208" s="274" t="s">
        <v>83</v>
      </c>
      <c r="G208" s="255"/>
      <c r="H208" s="366" t="s">
        <v>1056</v>
      </c>
      <c r="I208" s="366"/>
      <c r="J208" s="366"/>
      <c r="K208" s="296"/>
    </row>
    <row r="209" spans="2:11" ht="15" customHeight="1">
      <c r="B209" s="313"/>
      <c r="C209" s="281"/>
      <c r="D209" s="281"/>
      <c r="E209" s="281"/>
      <c r="F209" s="274" t="s">
        <v>90</v>
      </c>
      <c r="G209" s="260"/>
      <c r="H209" s="367" t="s">
        <v>91</v>
      </c>
      <c r="I209" s="367"/>
      <c r="J209" s="367"/>
      <c r="K209" s="314"/>
    </row>
    <row r="210" spans="2:11" ht="15" customHeight="1">
      <c r="B210" s="313"/>
      <c r="C210" s="281"/>
      <c r="D210" s="281"/>
      <c r="E210" s="281"/>
      <c r="F210" s="274" t="s">
        <v>833</v>
      </c>
      <c r="G210" s="260"/>
      <c r="H210" s="367" t="s">
        <v>852</v>
      </c>
      <c r="I210" s="367"/>
      <c r="J210" s="367"/>
      <c r="K210" s="314"/>
    </row>
    <row r="211" spans="2:11" ht="15" customHeight="1">
      <c r="B211" s="313"/>
      <c r="C211" s="281"/>
      <c r="D211" s="281"/>
      <c r="E211" s="281"/>
      <c r="F211" s="315"/>
      <c r="G211" s="260"/>
      <c r="H211" s="316"/>
      <c r="I211" s="316"/>
      <c r="J211" s="316"/>
      <c r="K211" s="314"/>
    </row>
    <row r="212" spans="2:11" ht="15" customHeight="1">
      <c r="B212" s="313"/>
      <c r="C212" s="255" t="s">
        <v>1019</v>
      </c>
      <c r="D212" s="281"/>
      <c r="E212" s="281"/>
      <c r="F212" s="274">
        <v>1</v>
      </c>
      <c r="G212" s="260"/>
      <c r="H212" s="367" t="s">
        <v>1057</v>
      </c>
      <c r="I212" s="367"/>
      <c r="J212" s="367"/>
      <c r="K212" s="314"/>
    </row>
    <row r="213" spans="2:11" ht="15" customHeight="1">
      <c r="B213" s="313"/>
      <c r="C213" s="281"/>
      <c r="D213" s="281"/>
      <c r="E213" s="281"/>
      <c r="F213" s="274">
        <v>2</v>
      </c>
      <c r="G213" s="260"/>
      <c r="H213" s="367" t="s">
        <v>1058</v>
      </c>
      <c r="I213" s="367"/>
      <c r="J213" s="367"/>
      <c r="K213" s="314"/>
    </row>
    <row r="214" spans="2:11" ht="15" customHeight="1">
      <c r="B214" s="313"/>
      <c r="C214" s="281"/>
      <c r="D214" s="281"/>
      <c r="E214" s="281"/>
      <c r="F214" s="274">
        <v>3</v>
      </c>
      <c r="G214" s="260"/>
      <c r="H214" s="367" t="s">
        <v>1059</v>
      </c>
      <c r="I214" s="367"/>
      <c r="J214" s="367"/>
      <c r="K214" s="314"/>
    </row>
    <row r="215" spans="2:11" ht="15" customHeight="1">
      <c r="B215" s="313"/>
      <c r="C215" s="281"/>
      <c r="D215" s="281"/>
      <c r="E215" s="281"/>
      <c r="F215" s="274">
        <v>4</v>
      </c>
      <c r="G215" s="260"/>
      <c r="H215" s="367" t="s">
        <v>1060</v>
      </c>
      <c r="I215" s="367"/>
      <c r="J215" s="367"/>
      <c r="K215" s="314"/>
    </row>
    <row r="216" spans="2:11" ht="12.75" customHeight="1">
      <c r="B216" s="317"/>
      <c r="C216" s="318"/>
      <c r="D216" s="318"/>
      <c r="E216" s="318"/>
      <c r="F216" s="318"/>
      <c r="G216" s="318"/>
      <c r="H216" s="318"/>
      <c r="I216" s="318"/>
      <c r="J216" s="318"/>
      <c r="K216" s="319"/>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IO 01 - Vodovodní řad</vt:lpstr>
      <vt:lpstr>IO 02 - Vodovodní přípojky</vt:lpstr>
      <vt:lpstr>VON - Vedlejší a ostatní ...</vt:lpstr>
      <vt:lpstr>Pokyny pro vyplnění</vt:lpstr>
      <vt:lpstr>'IO 01 - Vodovodní řad'!Názvy_tisku</vt:lpstr>
      <vt:lpstr>'IO 02 - Vodovodní přípojky'!Názvy_tisku</vt:lpstr>
      <vt:lpstr>'Rekapitulace stavby'!Názvy_tisku</vt:lpstr>
      <vt:lpstr>'VON - Vedlejší a ostatní ...'!Názvy_tisku</vt:lpstr>
      <vt:lpstr>'IO 01 - Vodovodní řad'!Oblast_tisku</vt:lpstr>
      <vt:lpstr>'IO 02 - Vodovodní přípojky'!Oblast_tisku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MARTINPC\marti</dc:creator>
  <cp:lastModifiedBy>Geby Milan</cp:lastModifiedBy>
  <dcterms:created xsi:type="dcterms:W3CDTF">2018-06-14T13:34:37Z</dcterms:created>
  <dcterms:modified xsi:type="dcterms:W3CDTF">2019-05-30T08:38:18Z</dcterms:modified>
</cp:coreProperties>
</file>